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5B5BF913-2517-4454-B595-09390C5E6474}" xr6:coauthVersionLast="43" xr6:coauthVersionMax="43" xr10:uidLastSave="{00000000-0000-0000-0000-000000000000}"/>
  <bookViews>
    <workbookView xWindow="2424" yWindow="4104" windowWidth="17280" windowHeight="8964" activeTab="5" xr2:uid="{00000000-000D-0000-FFFF-FFFF00000000}"/>
  </bookViews>
  <sheets>
    <sheet name="TONGHOP" sheetId="5" r:id="rId1"/>
    <sheet name="CDSPS" sheetId="6" r:id="rId2"/>
    <sheet name="CDKT" sheetId="3" r:id="rId3"/>
    <sheet name="KQHDKD" sheetId="4" r:id="rId4"/>
    <sheet name="LCTT" sheetId="2" r:id="rId5"/>
    <sheet name="TMBCTC" sheetId="1" r:id="rId6"/>
  </sheets>
  <externalReferences>
    <externalReference r:id="rId7"/>
  </externalReferences>
  <definedNames>
    <definedName name="_xlnm._FilterDatabase" localSheetId="1" hidden="1">CDSPS!$O$5:$O$201</definedName>
    <definedName name="Col">TONGHOP!$A$6:$A$30</definedName>
    <definedName name="d">TONGHOP!$B$4</definedName>
    <definedName name="do_co_dk">CDSPS!$C$6:$C$200</definedName>
    <definedName name="du_co_ck">CDSPS!$M$6:$M$200</definedName>
    <definedName name="du_co_dk">CDSPS!$C$6:$C$200</definedName>
    <definedName name="du_no">[1]CDTK!$L$6:$L$104</definedName>
    <definedName name="du_no_ck">CDSPS!$L$6:$L$200</definedName>
    <definedName name="du_no_dk">CDSPS!$B$6:$B$200</definedName>
    <definedName name="m">TONGHOP!$B$1</definedName>
    <definedName name="name">TONGHOP!$AF$1</definedName>
    <definedName name="name1">TONGHOP!$AF$2</definedName>
    <definedName name="_xlnm.Print_Area" localSheetId="5">TMBCTC!$A$1:$BG$822</definedName>
    <definedName name="_xlnm.Print_Titles" localSheetId="2">CDKT!$8:$9</definedName>
    <definedName name="Psc">TONGHOP!$B$5:$Z$31</definedName>
    <definedName name="PSC_TK">CDSPS!$G$6:$G$200</definedName>
    <definedName name="Psn">TONGHOP!$A$6:$AA$30</definedName>
    <definedName name="PSN_TK">CDSPS!$F$6:$F$200</definedName>
    <definedName name="q">TONGHOP!$B$2</definedName>
    <definedName name="Row">TONGHOP!$B$5:$Z$5</definedName>
    <definedName name="Tab">TONGHOP!$B$6:$AA$31</definedName>
    <definedName name="tk_cdkt">CDSPS!$A$6:$A$200</definedName>
    <definedName name="y">TONGHOP!$B$3</definedName>
  </definedNames>
  <calcPr calcId="19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6" l="1"/>
  <c r="A2" i="3"/>
  <c r="A1" i="3"/>
  <c r="A2" i="4"/>
  <c r="A1" i="4"/>
  <c r="AX687" i="1" l="1"/>
  <c r="A1" i="1"/>
  <c r="AH687" i="1"/>
  <c r="D14" i="4"/>
  <c r="D11" i="4"/>
  <c r="D13" i="4" s="1"/>
  <c r="AH668" i="1"/>
  <c r="AH667" i="1"/>
  <c r="D45" i="2"/>
  <c r="A7" i="2"/>
  <c r="A6" i="4"/>
  <c r="F32" i="4"/>
  <c r="E126" i="3"/>
  <c r="D15" i="4" l="1"/>
  <c r="A6" i="3"/>
  <c r="F118" i="3"/>
  <c r="F119" i="3"/>
  <c r="F94" i="3"/>
  <c r="F83" i="3"/>
  <c r="F82" i="3"/>
  <c r="F79" i="3"/>
  <c r="F78" i="3"/>
  <c r="F77" i="3"/>
  <c r="F76" i="3"/>
  <c r="E76" i="3"/>
  <c r="F48" i="3"/>
  <c r="F47" i="3"/>
  <c r="F35" i="3"/>
  <c r="F33" i="3"/>
  <c r="F32" i="3"/>
  <c r="F31" i="3"/>
  <c r="E31" i="3"/>
  <c r="F29" i="3"/>
  <c r="F28" i="3"/>
  <c r="F25" i="3"/>
  <c r="F26" i="3"/>
  <c r="F23" i="3"/>
  <c r="F22" i="3"/>
  <c r="F24" i="3"/>
  <c r="F21" i="3"/>
  <c r="F20" i="3"/>
  <c r="F46" i="3" l="1"/>
  <c r="F117" i="3"/>
  <c r="AX667" i="1"/>
  <c r="AX672" i="1" s="1"/>
  <c r="AH672" i="1"/>
  <c r="AP563" i="1"/>
  <c r="BG557" i="1" l="1"/>
  <c r="BG558" i="1"/>
  <c r="BG559" i="1"/>
  <c r="BG560" i="1"/>
  <c r="BG561" i="1"/>
  <c r="BG562" i="1"/>
  <c r="BG563" i="1"/>
  <c r="BG564" i="1"/>
  <c r="BG566" i="1"/>
  <c r="BG567" i="1"/>
  <c r="BG569" i="1"/>
  <c r="U570" i="1"/>
  <c r="D570" i="1"/>
  <c r="D556" i="1"/>
  <c r="BG556" i="1" s="1"/>
  <c r="AU232" i="1"/>
  <c r="AM232" i="1"/>
  <c r="AC232" i="1"/>
  <c r="T232" i="1"/>
  <c r="L232" i="1"/>
  <c r="G232" i="1"/>
  <c r="BE223" i="1"/>
  <c r="BE224" i="1"/>
  <c r="BE225" i="1"/>
  <c r="BE226" i="1"/>
  <c r="BE227" i="1"/>
  <c r="BE228" i="1"/>
  <c r="BE229" i="1"/>
  <c r="BE216" i="1"/>
  <c r="BE217" i="1"/>
  <c r="BE218" i="1"/>
  <c r="BE219" i="1"/>
  <c r="BE220" i="1"/>
  <c r="BE221" i="1"/>
  <c r="AU230" i="1"/>
  <c r="AM230" i="1"/>
  <c r="AC230" i="1"/>
  <c r="T230" i="1"/>
  <c r="L230" i="1"/>
  <c r="G230" i="1"/>
  <c r="AU222" i="1"/>
  <c r="AM222" i="1"/>
  <c r="AC222" i="1"/>
  <c r="L222" i="1"/>
  <c r="T222" i="1"/>
  <c r="G222" i="1"/>
  <c r="BE215" i="1"/>
  <c r="L233" i="1" l="1"/>
  <c r="AC233" i="1"/>
  <c r="AU233" i="1"/>
  <c r="G233" i="1"/>
  <c r="AM233" i="1"/>
  <c r="T233" i="1"/>
  <c r="BE232" i="1"/>
  <c r="BE222" i="1"/>
  <c r="BE230" i="1"/>
  <c r="BE233" i="1" l="1"/>
  <c r="AN146" i="1" l="1"/>
  <c r="O146" i="1"/>
  <c r="AN138" i="1"/>
  <c r="O138" i="1"/>
  <c r="F12" i="3"/>
  <c r="AX85" i="1"/>
  <c r="AX84" i="1"/>
  <c r="AX87" i="1" l="1"/>
  <c r="AN154" i="1"/>
  <c r="O154" i="1"/>
  <c r="C201" i="6"/>
  <c r="B201" i="6"/>
  <c r="H201" i="6"/>
  <c r="I201" i="6"/>
  <c r="C31" i="5"/>
  <c r="G8" i="6" s="1"/>
  <c r="D31" i="5"/>
  <c r="E31" i="5"/>
  <c r="G11" i="6" s="1"/>
  <c r="K11" i="6" s="1"/>
  <c r="F31" i="5"/>
  <c r="G20" i="6" s="1"/>
  <c r="G31" i="5"/>
  <c r="G21" i="6" s="1"/>
  <c r="K21" i="6" s="1"/>
  <c r="H31" i="5"/>
  <c r="I31" i="5"/>
  <c r="J31" i="5"/>
  <c r="G86" i="6" s="1"/>
  <c r="K31" i="5"/>
  <c r="L31" i="5"/>
  <c r="M31" i="5"/>
  <c r="N31" i="5"/>
  <c r="G108" i="6" s="1"/>
  <c r="O31" i="5"/>
  <c r="P31" i="5"/>
  <c r="Q31" i="5"/>
  <c r="R31" i="5"/>
  <c r="G146" i="6" s="1"/>
  <c r="S31" i="5"/>
  <c r="G151" i="6" s="1"/>
  <c r="K151" i="6" s="1"/>
  <c r="T31" i="5"/>
  <c r="U31" i="5"/>
  <c r="G157" i="6" s="1"/>
  <c r="K157" i="6" s="1"/>
  <c r="V31" i="5"/>
  <c r="W31" i="5"/>
  <c r="G179" i="6" s="1"/>
  <c r="K179" i="6" s="1"/>
  <c r="X31" i="5"/>
  <c r="Y31" i="5"/>
  <c r="Z31" i="5"/>
  <c r="G200" i="6" s="1"/>
  <c r="B31" i="5"/>
  <c r="AA7" i="5"/>
  <c r="F8" i="6" s="1"/>
  <c r="AA8" i="5"/>
  <c r="AA9" i="5"/>
  <c r="F11" i="6" s="1"/>
  <c r="AA10" i="5"/>
  <c r="F20" i="6" s="1"/>
  <c r="AA11" i="5"/>
  <c r="AA12" i="5"/>
  <c r="AA13" i="5"/>
  <c r="AA14" i="5"/>
  <c r="F44" i="6" s="1"/>
  <c r="AA15" i="5"/>
  <c r="AA16" i="5"/>
  <c r="AA17" i="5"/>
  <c r="AA18" i="5"/>
  <c r="F104" i="6" s="1"/>
  <c r="AA19" i="5"/>
  <c r="F107" i="6" s="1"/>
  <c r="AA20" i="5"/>
  <c r="AA21" i="5"/>
  <c r="AA22" i="5"/>
  <c r="F112" i="6" s="1"/>
  <c r="AA23" i="5"/>
  <c r="AA24" i="5"/>
  <c r="AA25" i="5"/>
  <c r="AA26" i="5"/>
  <c r="F161" i="6" s="1"/>
  <c r="AA27" i="5"/>
  <c r="AA28" i="5"/>
  <c r="AA29" i="5"/>
  <c r="AA30" i="5"/>
  <c r="F200" i="6" s="1"/>
  <c r="AA6" i="5"/>
  <c r="F7" i="6"/>
  <c r="G7" i="6"/>
  <c r="K7" i="6" s="1"/>
  <c r="F9" i="6"/>
  <c r="G9" i="6"/>
  <c r="K9" i="6" s="1"/>
  <c r="F10" i="6"/>
  <c r="G10" i="6"/>
  <c r="F12" i="6"/>
  <c r="G12" i="6"/>
  <c r="F13" i="6"/>
  <c r="G13" i="6"/>
  <c r="K13" i="6" s="1"/>
  <c r="F14" i="6"/>
  <c r="G14" i="6"/>
  <c r="F15" i="6"/>
  <c r="G15" i="6"/>
  <c r="K15" i="6" s="1"/>
  <c r="F16" i="6"/>
  <c r="G16" i="6"/>
  <c r="F17" i="6"/>
  <c r="G17" i="6"/>
  <c r="K17" i="6" s="1"/>
  <c r="F18" i="6"/>
  <c r="G18" i="6"/>
  <c r="F19" i="6"/>
  <c r="G19" i="6"/>
  <c r="K19" i="6" s="1"/>
  <c r="F21" i="6"/>
  <c r="F22" i="6"/>
  <c r="G22" i="6"/>
  <c r="K22" i="6" s="1"/>
  <c r="F23" i="6"/>
  <c r="G23" i="6"/>
  <c r="K23" i="6" s="1"/>
  <c r="F24" i="6"/>
  <c r="G24" i="6"/>
  <c r="K24" i="6" s="1"/>
  <c r="F25" i="6"/>
  <c r="G25" i="6"/>
  <c r="K25" i="6" s="1"/>
  <c r="F26" i="6"/>
  <c r="G26" i="6"/>
  <c r="K26" i="6" s="1"/>
  <c r="F27" i="6"/>
  <c r="G27" i="6"/>
  <c r="K27" i="6" s="1"/>
  <c r="F28" i="6"/>
  <c r="G28" i="6"/>
  <c r="K28" i="6" s="1"/>
  <c r="F29" i="6"/>
  <c r="G29" i="6"/>
  <c r="K29" i="6" s="1"/>
  <c r="F30" i="6"/>
  <c r="G30" i="6"/>
  <c r="K30" i="6" s="1"/>
  <c r="F31" i="6"/>
  <c r="G31" i="6"/>
  <c r="K31" i="6" s="1"/>
  <c r="F32" i="6"/>
  <c r="G32" i="6"/>
  <c r="K32" i="6" s="1"/>
  <c r="F33" i="6"/>
  <c r="G33" i="6"/>
  <c r="K33" i="6" s="1"/>
  <c r="F34" i="6"/>
  <c r="G34" i="6"/>
  <c r="K34" i="6" s="1"/>
  <c r="F35" i="6"/>
  <c r="G35" i="6"/>
  <c r="K35" i="6" s="1"/>
  <c r="F36" i="6"/>
  <c r="G36" i="6"/>
  <c r="K36" i="6" s="1"/>
  <c r="F37" i="6"/>
  <c r="G37" i="6"/>
  <c r="K37" i="6" s="1"/>
  <c r="F38" i="6"/>
  <c r="G38" i="6"/>
  <c r="K38" i="6" s="1"/>
  <c r="F39" i="6"/>
  <c r="G39" i="6"/>
  <c r="K39" i="6" s="1"/>
  <c r="F40" i="6"/>
  <c r="G40" i="6"/>
  <c r="K40" i="6" s="1"/>
  <c r="F41" i="6"/>
  <c r="G41" i="6"/>
  <c r="K41" i="6" s="1"/>
  <c r="F42" i="6"/>
  <c r="G42" i="6"/>
  <c r="K42" i="6" s="1"/>
  <c r="F43" i="6"/>
  <c r="G43" i="6"/>
  <c r="K43" i="6" s="1"/>
  <c r="G44" i="6"/>
  <c r="K44" i="6" s="1"/>
  <c r="F45" i="6"/>
  <c r="G45" i="6"/>
  <c r="K45" i="6" s="1"/>
  <c r="F46" i="6"/>
  <c r="G46" i="6"/>
  <c r="K46" i="6" s="1"/>
  <c r="F47" i="6"/>
  <c r="G47" i="6"/>
  <c r="K47" i="6" s="1"/>
  <c r="F48" i="6"/>
  <c r="G48" i="6"/>
  <c r="K48" i="6" s="1"/>
  <c r="F49" i="6"/>
  <c r="G49" i="6"/>
  <c r="K49" i="6" s="1"/>
  <c r="F50" i="6"/>
  <c r="G50" i="6"/>
  <c r="K50" i="6" s="1"/>
  <c r="F51" i="6"/>
  <c r="G51" i="6"/>
  <c r="K51" i="6" s="1"/>
  <c r="F52" i="6"/>
  <c r="G52" i="6"/>
  <c r="K52" i="6" s="1"/>
  <c r="F53" i="6"/>
  <c r="G53" i="6"/>
  <c r="K53" i="6" s="1"/>
  <c r="F54" i="6"/>
  <c r="G54" i="6"/>
  <c r="K54" i="6" s="1"/>
  <c r="F55" i="6"/>
  <c r="G55" i="6"/>
  <c r="K55" i="6" s="1"/>
  <c r="F56" i="6"/>
  <c r="G56" i="6"/>
  <c r="K56" i="6" s="1"/>
  <c r="F57" i="6"/>
  <c r="G57" i="6"/>
  <c r="K57" i="6" s="1"/>
  <c r="F58" i="6"/>
  <c r="G58" i="6"/>
  <c r="K58" i="6" s="1"/>
  <c r="F59" i="6"/>
  <c r="G59" i="6"/>
  <c r="K59" i="6" s="1"/>
  <c r="F60" i="6"/>
  <c r="G60" i="6"/>
  <c r="K60" i="6" s="1"/>
  <c r="F61" i="6"/>
  <c r="G61" i="6"/>
  <c r="K61" i="6" s="1"/>
  <c r="F62" i="6"/>
  <c r="G62" i="6"/>
  <c r="K62" i="6" s="1"/>
  <c r="F63" i="6"/>
  <c r="G63" i="6"/>
  <c r="K63" i="6" s="1"/>
  <c r="F64" i="6"/>
  <c r="G64" i="6"/>
  <c r="K64" i="6" s="1"/>
  <c r="F65" i="6"/>
  <c r="G65" i="6"/>
  <c r="K65" i="6" s="1"/>
  <c r="F66" i="6"/>
  <c r="G66" i="6"/>
  <c r="K66" i="6" s="1"/>
  <c r="F67" i="6"/>
  <c r="G67" i="6"/>
  <c r="K67" i="6" s="1"/>
  <c r="F68" i="6"/>
  <c r="G68" i="6"/>
  <c r="K68" i="6" s="1"/>
  <c r="F69" i="6"/>
  <c r="G69" i="6"/>
  <c r="K69" i="6" s="1"/>
  <c r="F70" i="6"/>
  <c r="G70" i="6"/>
  <c r="K70" i="6" s="1"/>
  <c r="F71" i="6"/>
  <c r="G71" i="6"/>
  <c r="K71" i="6" s="1"/>
  <c r="F72" i="6"/>
  <c r="G72" i="6"/>
  <c r="K72" i="6" s="1"/>
  <c r="F73" i="6"/>
  <c r="G73" i="6"/>
  <c r="K73" i="6" s="1"/>
  <c r="F74" i="6"/>
  <c r="G74" i="6"/>
  <c r="K74" i="6" s="1"/>
  <c r="F75" i="6"/>
  <c r="G75" i="6"/>
  <c r="K75" i="6" s="1"/>
  <c r="F76" i="6"/>
  <c r="G76" i="6"/>
  <c r="K76" i="6" s="1"/>
  <c r="F77" i="6"/>
  <c r="G77" i="6"/>
  <c r="K77" i="6" s="1"/>
  <c r="F78" i="6"/>
  <c r="G78" i="6"/>
  <c r="K78" i="6" s="1"/>
  <c r="F79" i="6"/>
  <c r="G79" i="6"/>
  <c r="K79" i="6" s="1"/>
  <c r="F80" i="6"/>
  <c r="G80" i="6"/>
  <c r="K80" i="6" s="1"/>
  <c r="F81" i="6"/>
  <c r="G81" i="6"/>
  <c r="K81" i="6" s="1"/>
  <c r="F82" i="6"/>
  <c r="G82" i="6"/>
  <c r="K82" i="6" s="1"/>
  <c r="F83" i="6"/>
  <c r="G83" i="6"/>
  <c r="K83" i="6" s="1"/>
  <c r="F84" i="6"/>
  <c r="G84" i="6"/>
  <c r="K84" i="6" s="1"/>
  <c r="F85" i="6"/>
  <c r="G85" i="6"/>
  <c r="K85" i="6" s="1"/>
  <c r="F86" i="6"/>
  <c r="F87" i="6"/>
  <c r="G87" i="6"/>
  <c r="K87" i="6" s="1"/>
  <c r="F88" i="6"/>
  <c r="G88" i="6"/>
  <c r="F89" i="6"/>
  <c r="G89" i="6"/>
  <c r="K89" i="6" s="1"/>
  <c r="F90" i="6"/>
  <c r="G90" i="6"/>
  <c r="F91" i="6"/>
  <c r="G91" i="6"/>
  <c r="K91" i="6" s="1"/>
  <c r="F92" i="6"/>
  <c r="G92" i="6"/>
  <c r="F93" i="6"/>
  <c r="G93" i="6"/>
  <c r="K93" i="6" s="1"/>
  <c r="F94" i="6"/>
  <c r="G94" i="6"/>
  <c r="F95" i="6"/>
  <c r="G95" i="6"/>
  <c r="K95" i="6" s="1"/>
  <c r="F96" i="6"/>
  <c r="G96" i="6"/>
  <c r="F97" i="6"/>
  <c r="G97" i="6"/>
  <c r="K97" i="6" s="1"/>
  <c r="F98" i="6"/>
  <c r="G98" i="6"/>
  <c r="F99" i="6"/>
  <c r="G99" i="6"/>
  <c r="K99" i="6" s="1"/>
  <c r="F100" i="6"/>
  <c r="G100" i="6"/>
  <c r="F101" i="6"/>
  <c r="G101" i="6"/>
  <c r="K101" i="6" s="1"/>
  <c r="F102" i="6"/>
  <c r="G102" i="6"/>
  <c r="F103" i="6"/>
  <c r="G103" i="6"/>
  <c r="K103" i="6" s="1"/>
  <c r="G104" i="6"/>
  <c r="F105" i="6"/>
  <c r="G105" i="6"/>
  <c r="K105" i="6" s="1"/>
  <c r="F106" i="6"/>
  <c r="G106" i="6"/>
  <c r="G107" i="6"/>
  <c r="K107" i="6" s="1"/>
  <c r="F108" i="6"/>
  <c r="F109" i="6"/>
  <c r="G109" i="6"/>
  <c r="K109" i="6" s="1"/>
  <c r="F110" i="6"/>
  <c r="G110" i="6"/>
  <c r="F111" i="6"/>
  <c r="G111" i="6"/>
  <c r="K111" i="6" s="1"/>
  <c r="G112" i="6"/>
  <c r="F113" i="6"/>
  <c r="G113" i="6"/>
  <c r="K113" i="6" s="1"/>
  <c r="F114" i="6"/>
  <c r="G114" i="6"/>
  <c r="F115" i="6"/>
  <c r="G115" i="6"/>
  <c r="K115" i="6" s="1"/>
  <c r="F116" i="6"/>
  <c r="G116" i="6"/>
  <c r="F117" i="6"/>
  <c r="J117" i="6" s="1"/>
  <c r="G117" i="6"/>
  <c r="K117" i="6" s="1"/>
  <c r="F118" i="6"/>
  <c r="G118" i="6"/>
  <c r="F119" i="6"/>
  <c r="G119" i="6"/>
  <c r="K119" i="6" s="1"/>
  <c r="F120" i="6"/>
  <c r="G120" i="6"/>
  <c r="F121" i="6"/>
  <c r="J121" i="6" s="1"/>
  <c r="G121" i="6"/>
  <c r="K121" i="6" s="1"/>
  <c r="F122" i="6"/>
  <c r="G122" i="6"/>
  <c r="F123" i="6"/>
  <c r="G123" i="6"/>
  <c r="K123" i="6" s="1"/>
  <c r="F124" i="6"/>
  <c r="G124" i="6"/>
  <c r="F125" i="6"/>
  <c r="G125" i="6"/>
  <c r="K125" i="6" s="1"/>
  <c r="F126" i="6"/>
  <c r="G126" i="6"/>
  <c r="F127" i="6"/>
  <c r="G127" i="6"/>
  <c r="K127" i="6" s="1"/>
  <c r="F128" i="6"/>
  <c r="G128" i="6"/>
  <c r="F129" i="6"/>
  <c r="G129" i="6"/>
  <c r="K129" i="6" s="1"/>
  <c r="F130" i="6"/>
  <c r="G130" i="6"/>
  <c r="F131" i="6"/>
  <c r="G131" i="6"/>
  <c r="K131" i="6" s="1"/>
  <c r="F132" i="6"/>
  <c r="G132" i="6"/>
  <c r="F133" i="6"/>
  <c r="G133" i="6"/>
  <c r="K133" i="6" s="1"/>
  <c r="F134" i="6"/>
  <c r="G134" i="6"/>
  <c r="F135" i="6"/>
  <c r="G135" i="6"/>
  <c r="K135" i="6" s="1"/>
  <c r="F136" i="6"/>
  <c r="G136" i="6"/>
  <c r="F137" i="6"/>
  <c r="G137" i="6"/>
  <c r="K137" i="6" s="1"/>
  <c r="F138" i="6"/>
  <c r="G138" i="6"/>
  <c r="F139" i="6"/>
  <c r="G139" i="6"/>
  <c r="K139" i="6" s="1"/>
  <c r="F140" i="6"/>
  <c r="G140" i="6"/>
  <c r="F141" i="6"/>
  <c r="G141" i="6"/>
  <c r="K141" i="6" s="1"/>
  <c r="F142" i="6"/>
  <c r="G142" i="6"/>
  <c r="F143" i="6"/>
  <c r="G143" i="6"/>
  <c r="K143" i="6" s="1"/>
  <c r="F144" i="6"/>
  <c r="G144" i="6"/>
  <c r="F145" i="6"/>
  <c r="G145" i="6"/>
  <c r="F146" i="6"/>
  <c r="F147" i="6"/>
  <c r="G147" i="6"/>
  <c r="K147" i="6" s="1"/>
  <c r="F148" i="6"/>
  <c r="G148" i="6"/>
  <c r="F149" i="6"/>
  <c r="G149" i="6"/>
  <c r="K149" i="6" s="1"/>
  <c r="F150" i="6"/>
  <c r="G150" i="6"/>
  <c r="F151" i="6"/>
  <c r="F152" i="6"/>
  <c r="G152" i="6"/>
  <c r="F153" i="6"/>
  <c r="G153" i="6"/>
  <c r="K153" i="6" s="1"/>
  <c r="F154" i="6"/>
  <c r="G154" i="6"/>
  <c r="F155" i="6"/>
  <c r="G155" i="6"/>
  <c r="K155" i="6" s="1"/>
  <c r="F156" i="6"/>
  <c r="G156" i="6"/>
  <c r="F157" i="6"/>
  <c r="F158" i="6"/>
  <c r="G158" i="6"/>
  <c r="F159" i="6"/>
  <c r="G159" i="6"/>
  <c r="K159" i="6" s="1"/>
  <c r="F160" i="6"/>
  <c r="G160" i="6"/>
  <c r="G161" i="6"/>
  <c r="K161" i="6" s="1"/>
  <c r="F162" i="6"/>
  <c r="G162" i="6"/>
  <c r="F163" i="6"/>
  <c r="G163" i="6"/>
  <c r="K163" i="6" s="1"/>
  <c r="F164" i="6"/>
  <c r="G164" i="6"/>
  <c r="F165" i="6"/>
  <c r="G165" i="6"/>
  <c r="K165" i="6" s="1"/>
  <c r="F166" i="6"/>
  <c r="G166" i="6"/>
  <c r="F167" i="6"/>
  <c r="G167" i="6"/>
  <c r="K167" i="6" s="1"/>
  <c r="F168" i="6"/>
  <c r="G168" i="6"/>
  <c r="F169" i="6"/>
  <c r="G169" i="6"/>
  <c r="K169" i="6" s="1"/>
  <c r="F170" i="6"/>
  <c r="G170" i="6"/>
  <c r="F171" i="6"/>
  <c r="G171" i="6"/>
  <c r="K171" i="6" s="1"/>
  <c r="F172" i="6"/>
  <c r="G172" i="6"/>
  <c r="F173" i="6"/>
  <c r="G173" i="6"/>
  <c r="K173" i="6" s="1"/>
  <c r="F174" i="6"/>
  <c r="G174" i="6"/>
  <c r="F175" i="6"/>
  <c r="G175" i="6"/>
  <c r="K175" i="6" s="1"/>
  <c r="F176" i="6"/>
  <c r="G176" i="6"/>
  <c r="F177" i="6"/>
  <c r="G177" i="6"/>
  <c r="K177" i="6" s="1"/>
  <c r="F178" i="6"/>
  <c r="G178" i="6"/>
  <c r="F179" i="6"/>
  <c r="F180" i="6"/>
  <c r="G180" i="6"/>
  <c r="F181" i="6"/>
  <c r="G181" i="6"/>
  <c r="K181" i="6" s="1"/>
  <c r="F182" i="6"/>
  <c r="G182" i="6"/>
  <c r="F183" i="6"/>
  <c r="G183" i="6"/>
  <c r="K183" i="6" s="1"/>
  <c r="F184" i="6"/>
  <c r="G184" i="6"/>
  <c r="F185" i="6"/>
  <c r="G185" i="6"/>
  <c r="K185" i="6" s="1"/>
  <c r="F186" i="6"/>
  <c r="G186" i="6"/>
  <c r="F187" i="6"/>
  <c r="G187" i="6"/>
  <c r="K187" i="6" s="1"/>
  <c r="F188" i="6"/>
  <c r="G188" i="6"/>
  <c r="F189" i="6"/>
  <c r="G189" i="6"/>
  <c r="K189" i="6" s="1"/>
  <c r="F190" i="6"/>
  <c r="G190" i="6"/>
  <c r="F191" i="6"/>
  <c r="G191" i="6"/>
  <c r="K191" i="6" s="1"/>
  <c r="F192" i="6"/>
  <c r="G192" i="6"/>
  <c r="F193" i="6"/>
  <c r="G193" i="6"/>
  <c r="K193" i="6" s="1"/>
  <c r="F194" i="6"/>
  <c r="G194" i="6"/>
  <c r="F195" i="6"/>
  <c r="G195" i="6"/>
  <c r="K195" i="6" s="1"/>
  <c r="F196" i="6"/>
  <c r="G196" i="6"/>
  <c r="F197" i="6"/>
  <c r="G197" i="6"/>
  <c r="K197" i="6" s="1"/>
  <c r="F198" i="6"/>
  <c r="G198" i="6"/>
  <c r="F199" i="6"/>
  <c r="G199" i="6"/>
  <c r="K199" i="6" s="1"/>
  <c r="G6" i="6"/>
  <c r="K6" i="6" s="1"/>
  <c r="F6" i="6"/>
  <c r="K145" i="6" l="1"/>
  <c r="AP565" i="1"/>
  <c r="AP568" i="1"/>
  <c r="BG568" i="1" s="1"/>
  <c r="AA31" i="5"/>
  <c r="K106" i="6"/>
  <c r="K104" i="6"/>
  <c r="K102" i="6"/>
  <c r="K100" i="6"/>
  <c r="K98" i="6"/>
  <c r="K96" i="6"/>
  <c r="K94" i="6"/>
  <c r="K92" i="6"/>
  <c r="K90" i="6"/>
  <c r="K88" i="6"/>
  <c r="K144" i="6"/>
  <c r="K138" i="6"/>
  <c r="K134" i="6"/>
  <c r="K132" i="6"/>
  <c r="K128" i="6"/>
  <c r="K126" i="6"/>
  <c r="K124" i="6"/>
  <c r="K122" i="6"/>
  <c r="K120" i="6"/>
  <c r="K118" i="6"/>
  <c r="K116" i="6"/>
  <c r="K114" i="6"/>
  <c r="K112" i="6"/>
  <c r="K110" i="6"/>
  <c r="K200" i="6"/>
  <c r="K146" i="6"/>
  <c r="K108" i="6"/>
  <c r="K86" i="6"/>
  <c r="K20" i="6"/>
  <c r="K142" i="6"/>
  <c r="K140" i="6"/>
  <c r="K136" i="6"/>
  <c r="K130" i="6"/>
  <c r="K198" i="6"/>
  <c r="K196" i="6"/>
  <c r="K194" i="6"/>
  <c r="K192" i="6"/>
  <c r="K190" i="6"/>
  <c r="K188" i="6"/>
  <c r="K186" i="6"/>
  <c r="K184" i="6"/>
  <c r="K182" i="6"/>
  <c r="K180" i="6"/>
  <c r="K178" i="6"/>
  <c r="K176" i="6"/>
  <c r="K174" i="6"/>
  <c r="K172" i="6"/>
  <c r="K170" i="6"/>
  <c r="K168" i="6"/>
  <c r="K166" i="6"/>
  <c r="K164" i="6"/>
  <c r="K162" i="6"/>
  <c r="K160" i="6"/>
  <c r="K158" i="6"/>
  <c r="K156" i="6"/>
  <c r="K154" i="6"/>
  <c r="K152" i="6"/>
  <c r="K150" i="6"/>
  <c r="K148" i="6"/>
  <c r="K18" i="6"/>
  <c r="K16" i="6"/>
  <c r="K14" i="6"/>
  <c r="K12" i="6"/>
  <c r="K10" i="6"/>
  <c r="K8" i="6"/>
  <c r="D201" i="6"/>
  <c r="E201" i="6"/>
  <c r="F201" i="6"/>
  <c r="G201" i="6"/>
  <c r="M152" i="6"/>
  <c r="M144" i="6"/>
  <c r="M136" i="6"/>
  <c r="M128" i="6"/>
  <c r="M6" i="6"/>
  <c r="M148" i="6"/>
  <c r="M132" i="6"/>
  <c r="L199" i="6"/>
  <c r="L197" i="6"/>
  <c r="L195" i="6"/>
  <c r="L193" i="6"/>
  <c r="L191" i="6"/>
  <c r="L189" i="6"/>
  <c r="L187" i="6"/>
  <c r="L185" i="6"/>
  <c r="L183" i="6"/>
  <c r="L181" i="6"/>
  <c r="L179" i="6"/>
  <c r="L177" i="6"/>
  <c r="M173" i="6"/>
  <c r="M165" i="6"/>
  <c r="M161" i="6"/>
  <c r="M157" i="6"/>
  <c r="M149" i="6"/>
  <c r="M145" i="6"/>
  <c r="M137" i="6"/>
  <c r="M129" i="6"/>
  <c r="M109" i="6"/>
  <c r="M107" i="6"/>
  <c r="M101" i="6"/>
  <c r="M99" i="6"/>
  <c r="M93" i="6"/>
  <c r="M91" i="6"/>
  <c r="M83" i="6"/>
  <c r="M79" i="6"/>
  <c r="M63" i="6"/>
  <c r="M156" i="6"/>
  <c r="M140" i="6"/>
  <c r="M124" i="6"/>
  <c r="L194" i="6"/>
  <c r="L192" i="6"/>
  <c r="L190" i="6"/>
  <c r="L188" i="6"/>
  <c r="L186" i="6"/>
  <c r="L184" i="6"/>
  <c r="L182" i="6"/>
  <c r="L180" i="6"/>
  <c r="L178" i="6"/>
  <c r="L176" i="6"/>
  <c r="J175" i="6"/>
  <c r="L175" i="6"/>
  <c r="J167" i="6"/>
  <c r="L167" i="6"/>
  <c r="J155" i="6"/>
  <c r="L155" i="6"/>
  <c r="J153" i="6"/>
  <c r="L153" i="6"/>
  <c r="J151" i="6"/>
  <c r="L151" i="6"/>
  <c r="J143" i="6"/>
  <c r="L143" i="6"/>
  <c r="J135" i="6"/>
  <c r="L135" i="6"/>
  <c r="J125" i="6"/>
  <c r="L125" i="6"/>
  <c r="L115" i="6"/>
  <c r="J115" i="6"/>
  <c r="L105" i="6"/>
  <c r="E22" i="3" s="1"/>
  <c r="J105" i="6"/>
  <c r="L97" i="6"/>
  <c r="J97" i="6"/>
  <c r="L200" i="6"/>
  <c r="L196" i="6"/>
  <c r="J174" i="6"/>
  <c r="L174" i="6"/>
  <c r="J172" i="6"/>
  <c r="L172" i="6"/>
  <c r="J170" i="6"/>
  <c r="L170" i="6"/>
  <c r="J168" i="6"/>
  <c r="L168" i="6"/>
  <c r="J166" i="6"/>
  <c r="L166" i="6"/>
  <c r="J164" i="6"/>
  <c r="L164" i="6"/>
  <c r="J162" i="6"/>
  <c r="L162" i="6"/>
  <c r="J160" i="6"/>
  <c r="L160" i="6"/>
  <c r="J158" i="6"/>
  <c r="L158" i="6"/>
  <c r="J156" i="6"/>
  <c r="L156" i="6"/>
  <c r="J154" i="6"/>
  <c r="L154" i="6"/>
  <c r="J152" i="6"/>
  <c r="L152" i="6"/>
  <c r="J150" i="6"/>
  <c r="L150" i="6"/>
  <c r="J148" i="6"/>
  <c r="L148" i="6"/>
  <c r="J146" i="6"/>
  <c r="L146" i="6"/>
  <c r="J144" i="6"/>
  <c r="L144" i="6"/>
  <c r="J142" i="6"/>
  <c r="L142" i="6"/>
  <c r="J140" i="6"/>
  <c r="L140" i="6"/>
  <c r="J138" i="6"/>
  <c r="L138" i="6"/>
  <c r="J136" i="6"/>
  <c r="L136" i="6"/>
  <c r="J134" i="6"/>
  <c r="L134" i="6"/>
  <c r="J132" i="6"/>
  <c r="L132" i="6"/>
  <c r="J130" i="6"/>
  <c r="L130" i="6"/>
  <c r="J128" i="6"/>
  <c r="L128" i="6"/>
  <c r="J126" i="6"/>
  <c r="L126" i="6"/>
  <c r="J124" i="6"/>
  <c r="L124" i="6"/>
  <c r="M122" i="6"/>
  <c r="J122" i="6"/>
  <c r="J120" i="6"/>
  <c r="L120" i="6"/>
  <c r="M120" i="6"/>
  <c r="M118" i="6"/>
  <c r="J118" i="6"/>
  <c r="J116" i="6"/>
  <c r="L116" i="6"/>
  <c r="M116" i="6"/>
  <c r="L114" i="6"/>
  <c r="J114" i="6"/>
  <c r="M114" i="6"/>
  <c r="L112" i="6"/>
  <c r="J112" i="6"/>
  <c r="M112" i="6"/>
  <c r="E82" i="3" s="1"/>
  <c r="L110" i="6"/>
  <c r="J110" i="6"/>
  <c r="M110" i="6"/>
  <c r="L108" i="6"/>
  <c r="J108" i="6"/>
  <c r="M108" i="6"/>
  <c r="L106" i="6"/>
  <c r="J106" i="6"/>
  <c r="M106" i="6"/>
  <c r="L104" i="6"/>
  <c r="J104" i="6"/>
  <c r="M104" i="6"/>
  <c r="L102" i="6"/>
  <c r="J102" i="6"/>
  <c r="M102" i="6"/>
  <c r="L100" i="6"/>
  <c r="J100" i="6"/>
  <c r="M100" i="6"/>
  <c r="E79" i="3" s="1"/>
  <c r="L98" i="6"/>
  <c r="J98" i="6"/>
  <c r="M98" i="6"/>
  <c r="E78" i="3" s="1"/>
  <c r="L96" i="6"/>
  <c r="J96" i="6"/>
  <c r="M96" i="6"/>
  <c r="L94" i="6"/>
  <c r="J94" i="6"/>
  <c r="M94" i="6"/>
  <c r="L92" i="6"/>
  <c r="J92" i="6"/>
  <c r="M92" i="6"/>
  <c r="L90" i="6"/>
  <c r="J90" i="6"/>
  <c r="M90" i="6"/>
  <c r="L88" i="6"/>
  <c r="M88" i="6"/>
  <c r="J88" i="6"/>
  <c r="L86" i="6"/>
  <c r="J86" i="6"/>
  <c r="M86" i="6"/>
  <c r="L84" i="6"/>
  <c r="M84" i="6"/>
  <c r="J84" i="6"/>
  <c r="L82" i="6"/>
  <c r="J82" i="6"/>
  <c r="M82" i="6"/>
  <c r="L80" i="6"/>
  <c r="J80" i="6"/>
  <c r="M80" i="6"/>
  <c r="L78" i="6"/>
  <c r="E29" i="3" s="1"/>
  <c r="M78" i="6"/>
  <c r="J78" i="6"/>
  <c r="L76" i="6"/>
  <c r="J76" i="6"/>
  <c r="M76" i="6"/>
  <c r="L74" i="6"/>
  <c r="E35" i="3" s="1"/>
  <c r="M74" i="6"/>
  <c r="J74" i="6"/>
  <c r="L72" i="6"/>
  <c r="J72" i="6"/>
  <c r="M72" i="6"/>
  <c r="L70" i="6"/>
  <c r="M70" i="6"/>
  <c r="J70" i="6"/>
  <c r="L68" i="6"/>
  <c r="J68" i="6"/>
  <c r="M68" i="6"/>
  <c r="L66" i="6"/>
  <c r="M66" i="6"/>
  <c r="J66" i="6"/>
  <c r="L64" i="6"/>
  <c r="J64" i="6"/>
  <c r="M64" i="6"/>
  <c r="L62" i="6"/>
  <c r="M62" i="6"/>
  <c r="J62" i="6"/>
  <c r="L60" i="6"/>
  <c r="J60" i="6"/>
  <c r="M60" i="6"/>
  <c r="L58" i="6"/>
  <c r="M58" i="6"/>
  <c r="J58" i="6"/>
  <c r="L56" i="6"/>
  <c r="J56" i="6"/>
  <c r="M56" i="6"/>
  <c r="L54" i="6"/>
  <c r="M54" i="6"/>
  <c r="J54" i="6"/>
  <c r="L52" i="6"/>
  <c r="J52" i="6"/>
  <c r="M52" i="6"/>
  <c r="L50" i="6"/>
  <c r="M50" i="6"/>
  <c r="J50" i="6"/>
  <c r="L48" i="6"/>
  <c r="M48" i="6"/>
  <c r="J48" i="6"/>
  <c r="L46" i="6"/>
  <c r="M46" i="6"/>
  <c r="J46" i="6"/>
  <c r="L44" i="6"/>
  <c r="M44" i="6"/>
  <c r="J44" i="6"/>
  <c r="L42" i="6"/>
  <c r="M42" i="6"/>
  <c r="J42" i="6"/>
  <c r="L40" i="6"/>
  <c r="M40" i="6"/>
  <c r="J40" i="6"/>
  <c r="L38" i="6"/>
  <c r="M38" i="6"/>
  <c r="J38" i="6"/>
  <c r="L36" i="6"/>
  <c r="M36" i="6"/>
  <c r="J36" i="6"/>
  <c r="L34" i="6"/>
  <c r="M34" i="6"/>
  <c r="J34" i="6"/>
  <c r="L32" i="6"/>
  <c r="M32" i="6"/>
  <c r="J32" i="6"/>
  <c r="L30" i="6"/>
  <c r="M30" i="6"/>
  <c r="J30" i="6"/>
  <c r="L28" i="6"/>
  <c r="M28" i="6"/>
  <c r="J28" i="6"/>
  <c r="L26" i="6"/>
  <c r="M26" i="6"/>
  <c r="J26" i="6"/>
  <c r="L24" i="6"/>
  <c r="M24" i="6"/>
  <c r="J24" i="6"/>
  <c r="L22" i="6"/>
  <c r="M22" i="6"/>
  <c r="J22" i="6"/>
  <c r="J20" i="6"/>
  <c r="L18" i="6"/>
  <c r="E23" i="3" s="1"/>
  <c r="M18" i="6"/>
  <c r="J18" i="6"/>
  <c r="L16" i="6"/>
  <c r="M16" i="6"/>
  <c r="J16" i="6"/>
  <c r="L14" i="6"/>
  <c r="M14" i="6"/>
  <c r="J14" i="6"/>
  <c r="L12" i="6"/>
  <c r="M12" i="6"/>
  <c r="J12" i="6"/>
  <c r="J199" i="6"/>
  <c r="J197" i="6"/>
  <c r="J195" i="6"/>
  <c r="J193" i="6"/>
  <c r="J191" i="6"/>
  <c r="J189" i="6"/>
  <c r="J187" i="6"/>
  <c r="J185" i="6"/>
  <c r="J183" i="6"/>
  <c r="J181" i="6"/>
  <c r="J179" i="6"/>
  <c r="J177" i="6"/>
  <c r="M174" i="6"/>
  <c r="M170" i="6"/>
  <c r="M166" i="6"/>
  <c r="M162" i="6"/>
  <c r="M158" i="6"/>
  <c r="M154" i="6"/>
  <c r="M150" i="6"/>
  <c r="M146" i="6"/>
  <c r="E119" i="3" s="1"/>
  <c r="M142" i="6"/>
  <c r="M138" i="6"/>
  <c r="M134" i="6"/>
  <c r="M130" i="6"/>
  <c r="M126" i="6"/>
  <c r="L122" i="6"/>
  <c r="J169" i="6"/>
  <c r="L169" i="6"/>
  <c r="J159" i="6"/>
  <c r="L159" i="6"/>
  <c r="J147" i="6"/>
  <c r="L147" i="6"/>
  <c r="J141" i="6"/>
  <c r="L141" i="6"/>
  <c r="J133" i="6"/>
  <c r="L133" i="6"/>
  <c r="J127" i="6"/>
  <c r="L127" i="6"/>
  <c r="J119" i="6"/>
  <c r="L119" i="6"/>
  <c r="L111" i="6"/>
  <c r="J111" i="6"/>
  <c r="L101" i="6"/>
  <c r="J101" i="6"/>
  <c r="L198" i="6"/>
  <c r="L6" i="6"/>
  <c r="M200" i="6"/>
  <c r="M198" i="6"/>
  <c r="M196" i="6"/>
  <c r="M194" i="6"/>
  <c r="M192" i="6"/>
  <c r="M190" i="6"/>
  <c r="M188" i="6"/>
  <c r="M186" i="6"/>
  <c r="M184" i="6"/>
  <c r="M182" i="6"/>
  <c r="M180" i="6"/>
  <c r="M178" i="6"/>
  <c r="M176" i="6"/>
  <c r="M169" i="6"/>
  <c r="M153" i="6"/>
  <c r="M141" i="6"/>
  <c r="M133" i="6"/>
  <c r="M125" i="6"/>
  <c r="M115" i="6"/>
  <c r="J173" i="6"/>
  <c r="L173" i="6"/>
  <c r="J165" i="6"/>
  <c r="L165" i="6"/>
  <c r="J161" i="6"/>
  <c r="L161" i="6"/>
  <c r="J149" i="6"/>
  <c r="L149" i="6"/>
  <c r="J139" i="6"/>
  <c r="L139" i="6"/>
  <c r="J131" i="6"/>
  <c r="L131" i="6"/>
  <c r="J123" i="6"/>
  <c r="L123" i="6"/>
  <c r="L113" i="6"/>
  <c r="J113" i="6"/>
  <c r="L109" i="6"/>
  <c r="J109" i="6"/>
  <c r="L107" i="6"/>
  <c r="J107" i="6"/>
  <c r="L99" i="6"/>
  <c r="J99" i="6"/>
  <c r="L95" i="6"/>
  <c r="J95" i="6"/>
  <c r="L93" i="6"/>
  <c r="J93" i="6"/>
  <c r="L91" i="6"/>
  <c r="J91" i="6"/>
  <c r="L89" i="6"/>
  <c r="M89" i="6"/>
  <c r="L87" i="6"/>
  <c r="J87" i="6"/>
  <c r="M87" i="6"/>
  <c r="L85" i="6"/>
  <c r="E20" i="3" s="1"/>
  <c r="M85" i="6"/>
  <c r="J85" i="6"/>
  <c r="L83" i="6"/>
  <c r="J83" i="6"/>
  <c r="L81" i="6"/>
  <c r="M81" i="6"/>
  <c r="J81" i="6"/>
  <c r="L79" i="6"/>
  <c r="J79" i="6"/>
  <c r="L77" i="6"/>
  <c r="E25" i="3" s="1"/>
  <c r="M77" i="6"/>
  <c r="J77" i="6"/>
  <c r="L75" i="6"/>
  <c r="J75" i="6"/>
  <c r="M75" i="6"/>
  <c r="L73" i="6"/>
  <c r="M73" i="6"/>
  <c r="J73" i="6"/>
  <c r="L71" i="6"/>
  <c r="J71" i="6"/>
  <c r="M71" i="6"/>
  <c r="L69" i="6"/>
  <c r="M69" i="6"/>
  <c r="L67" i="6"/>
  <c r="J67" i="6"/>
  <c r="M67" i="6"/>
  <c r="L65" i="6"/>
  <c r="M65" i="6"/>
  <c r="J65" i="6"/>
  <c r="L63" i="6"/>
  <c r="J63" i="6"/>
  <c r="L61" i="6"/>
  <c r="M61" i="6"/>
  <c r="J61" i="6"/>
  <c r="L59" i="6"/>
  <c r="J59" i="6"/>
  <c r="M59" i="6"/>
  <c r="L57" i="6"/>
  <c r="M57" i="6"/>
  <c r="J57" i="6"/>
  <c r="L55" i="6"/>
  <c r="J55" i="6"/>
  <c r="M55" i="6"/>
  <c r="L53" i="6"/>
  <c r="M53" i="6"/>
  <c r="L51" i="6"/>
  <c r="J51" i="6"/>
  <c r="M51" i="6"/>
  <c r="L49" i="6"/>
  <c r="M49" i="6"/>
  <c r="J49" i="6"/>
  <c r="L47" i="6"/>
  <c r="M47" i="6"/>
  <c r="J47" i="6"/>
  <c r="L45" i="6"/>
  <c r="M45" i="6"/>
  <c r="J45" i="6"/>
  <c r="L43" i="6"/>
  <c r="M43" i="6"/>
  <c r="J43" i="6"/>
  <c r="L41" i="6"/>
  <c r="M41" i="6"/>
  <c r="J41" i="6"/>
  <c r="L39" i="6"/>
  <c r="M39" i="6"/>
  <c r="J39" i="6"/>
  <c r="L37" i="6"/>
  <c r="M37" i="6"/>
  <c r="J37" i="6"/>
  <c r="L35" i="6"/>
  <c r="M35" i="6"/>
  <c r="J35" i="6"/>
  <c r="L33" i="6"/>
  <c r="M33" i="6"/>
  <c r="J33" i="6"/>
  <c r="L31" i="6"/>
  <c r="M31" i="6"/>
  <c r="J31" i="6"/>
  <c r="L29" i="6"/>
  <c r="M29" i="6"/>
  <c r="J29" i="6"/>
  <c r="L27" i="6"/>
  <c r="E26" i="3" s="1"/>
  <c r="M27" i="6"/>
  <c r="J27" i="6"/>
  <c r="L25" i="6"/>
  <c r="M25" i="6"/>
  <c r="J25" i="6"/>
  <c r="L23" i="6"/>
  <c r="M23" i="6"/>
  <c r="J23" i="6"/>
  <c r="L21" i="6"/>
  <c r="E32" i="3" s="1"/>
  <c r="M21" i="6"/>
  <c r="J21" i="6"/>
  <c r="L19" i="6"/>
  <c r="M19" i="6"/>
  <c r="J19" i="6"/>
  <c r="L17" i="6"/>
  <c r="M17" i="6"/>
  <c r="J17" i="6"/>
  <c r="L15" i="6"/>
  <c r="M15" i="6"/>
  <c r="J15" i="6"/>
  <c r="L13" i="6"/>
  <c r="M13" i="6"/>
  <c r="J13" i="6"/>
  <c r="L11" i="6"/>
  <c r="M11" i="6"/>
  <c r="J11" i="6"/>
  <c r="L9" i="6"/>
  <c r="M9" i="6"/>
  <c r="J9" i="6"/>
  <c r="L7" i="6"/>
  <c r="M7" i="6"/>
  <c r="J7" i="6"/>
  <c r="J200" i="6"/>
  <c r="J198" i="6"/>
  <c r="J196" i="6"/>
  <c r="J194" i="6"/>
  <c r="J192" i="6"/>
  <c r="J190" i="6"/>
  <c r="J188" i="6"/>
  <c r="J186" i="6"/>
  <c r="J184" i="6"/>
  <c r="J182" i="6"/>
  <c r="J180" i="6"/>
  <c r="J178" i="6"/>
  <c r="J176" i="6"/>
  <c r="M172" i="6"/>
  <c r="M168" i="6"/>
  <c r="M164" i="6"/>
  <c r="M160" i="6"/>
  <c r="M119" i="6"/>
  <c r="M113" i="6"/>
  <c r="M105" i="6"/>
  <c r="M97" i="6"/>
  <c r="J89" i="6"/>
  <c r="J53" i="6"/>
  <c r="J171" i="6"/>
  <c r="L171" i="6"/>
  <c r="J163" i="6"/>
  <c r="L163" i="6"/>
  <c r="J157" i="6"/>
  <c r="L157" i="6"/>
  <c r="J145" i="6"/>
  <c r="L145" i="6"/>
  <c r="J137" i="6"/>
  <c r="L137" i="6"/>
  <c r="J129" i="6"/>
  <c r="L129" i="6"/>
  <c r="L121" i="6"/>
  <c r="M121" i="6"/>
  <c r="L117" i="6"/>
  <c r="M117" i="6"/>
  <c r="L103" i="6"/>
  <c r="J103" i="6"/>
  <c r="J6" i="6"/>
  <c r="M199" i="6"/>
  <c r="M197" i="6"/>
  <c r="M195" i="6"/>
  <c r="M193" i="6"/>
  <c r="M191" i="6"/>
  <c r="M189" i="6"/>
  <c r="M187" i="6"/>
  <c r="M185" i="6"/>
  <c r="M183" i="6"/>
  <c r="M181" i="6"/>
  <c r="M179" i="6"/>
  <c r="M177" i="6"/>
  <c r="M175" i="6"/>
  <c r="M171" i="6"/>
  <c r="M167" i="6"/>
  <c r="O167" i="6" s="1"/>
  <c r="M163" i="6"/>
  <c r="M159" i="6"/>
  <c r="M155" i="6"/>
  <c r="M151" i="6"/>
  <c r="M147" i="6"/>
  <c r="M143" i="6"/>
  <c r="M139" i="6"/>
  <c r="M135" i="6"/>
  <c r="M131" i="6"/>
  <c r="M127" i="6"/>
  <c r="M123" i="6"/>
  <c r="L118" i="6"/>
  <c r="M111" i="6"/>
  <c r="M103" i="6"/>
  <c r="M95" i="6"/>
  <c r="J69" i="6"/>
  <c r="L10" i="6"/>
  <c r="M10" i="6"/>
  <c r="J10" i="6"/>
  <c r="L8" i="6"/>
  <c r="M8" i="6"/>
  <c r="J8" i="6"/>
  <c r="E47" i="3" l="1"/>
  <c r="E21" i="3"/>
  <c r="E28" i="3"/>
  <c r="O69" i="6"/>
  <c r="E24" i="3"/>
  <c r="E33" i="3"/>
  <c r="E83" i="3"/>
  <c r="E94" i="3"/>
  <c r="E48" i="3"/>
  <c r="E118" i="3"/>
  <c r="E117" i="3" s="1"/>
  <c r="E77" i="3"/>
  <c r="O143" i="6"/>
  <c r="AP570" i="1"/>
  <c r="BG570" i="1" s="1"/>
  <c r="BG565" i="1"/>
  <c r="O89" i="6"/>
  <c r="AH85" i="1"/>
  <c r="E12" i="3"/>
  <c r="AH84" i="1"/>
  <c r="O127" i="6"/>
  <c r="K201" i="6"/>
  <c r="O90" i="6"/>
  <c r="O81" i="6"/>
  <c r="O91" i="6"/>
  <c r="O160" i="6"/>
  <c r="O189" i="6"/>
  <c r="O159" i="6"/>
  <c r="O183" i="6"/>
  <c r="O180" i="6"/>
  <c r="O188" i="6"/>
  <c r="O196" i="6"/>
  <c r="O107" i="6"/>
  <c r="O25" i="6"/>
  <c r="O33" i="6"/>
  <c r="O41" i="6"/>
  <c r="O49" i="6"/>
  <c r="O149" i="6"/>
  <c r="O165" i="6"/>
  <c r="O16" i="6"/>
  <c r="O176" i="6"/>
  <c r="O192" i="6"/>
  <c r="O98" i="6"/>
  <c r="O106" i="6"/>
  <c r="O11" i="6"/>
  <c r="O121" i="6"/>
  <c r="O157" i="6"/>
  <c r="O178" i="6"/>
  <c r="O186" i="6"/>
  <c r="O194" i="6"/>
  <c r="O141" i="6"/>
  <c r="O128" i="6"/>
  <c r="O152" i="6"/>
  <c r="O156" i="6"/>
  <c r="O19" i="6"/>
  <c r="O27" i="6"/>
  <c r="O35" i="6"/>
  <c r="O43" i="6"/>
  <c r="O57" i="6"/>
  <c r="O77" i="6"/>
  <c r="O83" i="6"/>
  <c r="O93" i="6"/>
  <c r="O109" i="6"/>
  <c r="O179" i="6"/>
  <c r="O187" i="6"/>
  <c r="O195" i="6"/>
  <c r="O184" i="6"/>
  <c r="O200" i="6"/>
  <c r="O51" i="6"/>
  <c r="O63" i="6"/>
  <c r="O123" i="6"/>
  <c r="O139" i="6"/>
  <c r="O161" i="6"/>
  <c r="O173" i="6"/>
  <c r="O111" i="6"/>
  <c r="O181" i="6"/>
  <c r="O197" i="6"/>
  <c r="O82" i="6"/>
  <c r="O114" i="6"/>
  <c r="O105" i="6"/>
  <c r="O137" i="6"/>
  <c r="O171" i="6"/>
  <c r="O120" i="6"/>
  <c r="O140" i="6"/>
  <c r="O144" i="6"/>
  <c r="O148" i="6"/>
  <c r="O164" i="6"/>
  <c r="O172" i="6"/>
  <c r="O153" i="6"/>
  <c r="O8" i="6"/>
  <c r="O53" i="6"/>
  <c r="O7" i="6"/>
  <c r="O13" i="6"/>
  <c r="O15" i="6"/>
  <c r="O21" i="6"/>
  <c r="O29" i="6"/>
  <c r="O37" i="6"/>
  <c r="O45" i="6"/>
  <c r="O65" i="6"/>
  <c r="O67" i="6"/>
  <c r="O73" i="6"/>
  <c r="O79" i="6"/>
  <c r="O131" i="6"/>
  <c r="O101" i="6"/>
  <c r="O177" i="6"/>
  <c r="O185" i="6"/>
  <c r="O193" i="6"/>
  <c r="O12" i="6"/>
  <c r="O20" i="6"/>
  <c r="O28" i="6"/>
  <c r="O36" i="6"/>
  <c r="O44" i="6"/>
  <c r="O52" i="6"/>
  <c r="O68" i="6"/>
  <c r="O84" i="6"/>
  <c r="O86" i="6"/>
  <c r="O94" i="6"/>
  <c r="O102" i="6"/>
  <c r="O110" i="6"/>
  <c r="O116" i="6"/>
  <c r="O122" i="6"/>
  <c r="O126" i="6"/>
  <c r="O134" i="6"/>
  <c r="O138" i="6"/>
  <c r="O142" i="6"/>
  <c r="O97" i="6"/>
  <c r="O115" i="6"/>
  <c r="O135" i="6"/>
  <c r="O151" i="6"/>
  <c r="O155" i="6"/>
  <c r="O99" i="6"/>
  <c r="O132" i="6"/>
  <c r="O103" i="6"/>
  <c r="O9" i="6"/>
  <c r="O17" i="6"/>
  <c r="O24" i="6"/>
  <c r="O32" i="6"/>
  <c r="O40" i="6"/>
  <c r="O48" i="6"/>
  <c r="O88" i="6"/>
  <c r="O23" i="6"/>
  <c r="O31" i="6"/>
  <c r="O39" i="6"/>
  <c r="O47" i="6"/>
  <c r="O55" i="6"/>
  <c r="O61" i="6"/>
  <c r="O75" i="6"/>
  <c r="O85" i="6"/>
  <c r="O87" i="6"/>
  <c r="O95" i="6"/>
  <c r="O113" i="6"/>
  <c r="O191" i="6"/>
  <c r="O199" i="6"/>
  <c r="O56" i="6"/>
  <c r="O64" i="6"/>
  <c r="O72" i="6"/>
  <c r="O80" i="6"/>
  <c r="O96" i="6"/>
  <c r="O104" i="6"/>
  <c r="O112" i="6"/>
  <c r="O118" i="6"/>
  <c r="O124" i="6"/>
  <c r="O136" i="6"/>
  <c r="O168" i="6"/>
  <c r="O125" i="6"/>
  <c r="O175" i="6"/>
  <c r="O117" i="6"/>
  <c r="O129" i="6"/>
  <c r="O145" i="6"/>
  <c r="O163" i="6"/>
  <c r="O59" i="6"/>
  <c r="O71" i="6"/>
  <c r="O119" i="6"/>
  <c r="O133" i="6"/>
  <c r="O147" i="6"/>
  <c r="O169" i="6"/>
  <c r="O60" i="6"/>
  <c r="O76" i="6"/>
  <c r="O92" i="6"/>
  <c r="O100" i="6"/>
  <c r="O108" i="6"/>
  <c r="O130" i="6"/>
  <c r="O146" i="6"/>
  <c r="J201" i="6"/>
  <c r="O182" i="6"/>
  <c r="O190" i="6"/>
  <c r="O198" i="6"/>
  <c r="O18" i="6"/>
  <c r="O26" i="6"/>
  <c r="O34" i="6"/>
  <c r="O42" i="6"/>
  <c r="O50" i="6"/>
  <c r="O58" i="6"/>
  <c r="O66" i="6"/>
  <c r="O74" i="6"/>
  <c r="O150" i="6"/>
  <c r="O154" i="6"/>
  <c r="O158" i="6"/>
  <c r="O162" i="6"/>
  <c r="O166" i="6"/>
  <c r="O170" i="6"/>
  <c r="O174" i="6"/>
  <c r="O6" i="6"/>
  <c r="L201" i="6"/>
  <c r="M201" i="6"/>
  <c r="O10" i="6"/>
  <c r="O14" i="6"/>
  <c r="O22" i="6"/>
  <c r="O30" i="6"/>
  <c r="O38" i="6"/>
  <c r="O46" i="6"/>
  <c r="O54" i="6"/>
  <c r="O62" i="6"/>
  <c r="O70" i="6"/>
  <c r="O78" i="6"/>
  <c r="AH87" i="1" l="1"/>
  <c r="O201" i="6"/>
  <c r="C13" i="4" l="1"/>
  <c r="C15" i="4" s="1"/>
  <c r="C21" i="4" s="1"/>
  <c r="F74" i="3"/>
  <c r="F89" i="3"/>
  <c r="F105" i="3"/>
  <c r="F104" i="3" s="1"/>
  <c r="F121" i="3"/>
  <c r="E74" i="3"/>
  <c r="E89" i="3"/>
  <c r="E105" i="3"/>
  <c r="E104" i="3" s="1"/>
  <c r="E121" i="3"/>
  <c r="F11" i="3"/>
  <c r="F14" i="3"/>
  <c r="F18" i="3"/>
  <c r="F27" i="3"/>
  <c r="F30" i="3"/>
  <c r="F37" i="3"/>
  <c r="F49" i="3"/>
  <c r="F52" i="3"/>
  <c r="F55" i="3"/>
  <c r="F58" i="3"/>
  <c r="F61" i="3"/>
  <c r="F67" i="3"/>
  <c r="E11" i="3"/>
  <c r="E14" i="3"/>
  <c r="E18" i="3"/>
  <c r="E27" i="3"/>
  <c r="E30" i="3"/>
  <c r="E37" i="3"/>
  <c r="E46" i="3"/>
  <c r="E49" i="3"/>
  <c r="E52" i="3"/>
  <c r="E55" i="3"/>
  <c r="E58" i="3"/>
  <c r="E61" i="3"/>
  <c r="E67" i="3"/>
  <c r="E45" i="3" l="1"/>
  <c r="E36" i="3" s="1"/>
  <c r="F45" i="3"/>
  <c r="F36" i="3" s="1"/>
  <c r="E103" i="3"/>
  <c r="F103" i="3"/>
  <c r="F73" i="3"/>
  <c r="F124" i="3" s="1"/>
  <c r="F10" i="3"/>
  <c r="E10" i="3"/>
  <c r="E73" i="3"/>
  <c r="E124" i="3" l="1"/>
  <c r="F72" i="3"/>
  <c r="E72" i="3"/>
  <c r="A126" i="3" l="1"/>
</calcChain>
</file>

<file path=xl/sharedStrings.xml><?xml version="1.0" encoding="utf-8"?>
<sst xmlns="http://schemas.openxmlformats.org/spreadsheetml/2006/main" count="1630" uniqueCount="1071">
  <si>
    <t>TỔNG SỐ PHÁT SINH</t>
  </si>
  <si>
    <t>LŨY KẾ</t>
  </si>
  <si>
    <t>SỐ DƯ CUỐI</t>
  </si>
  <si>
    <t>NỢ</t>
  </si>
  <si>
    <t>CÓ</t>
  </si>
  <si>
    <t>1111</t>
  </si>
  <si>
    <t>1121C</t>
  </si>
  <si>
    <t>1121K</t>
  </si>
  <si>
    <t>1121D</t>
  </si>
  <si>
    <t>1121V</t>
  </si>
  <si>
    <t>1331</t>
  </si>
  <si>
    <t>1368</t>
  </si>
  <si>
    <t>1381</t>
  </si>
  <si>
    <t>1388</t>
  </si>
  <si>
    <t>1531</t>
  </si>
  <si>
    <t>1532</t>
  </si>
  <si>
    <t>1561</t>
  </si>
  <si>
    <t>1562</t>
  </si>
  <si>
    <t>2111</t>
  </si>
  <si>
    <t>2112</t>
  </si>
  <si>
    <t>2113</t>
  </si>
  <si>
    <t>2114</t>
  </si>
  <si>
    <t>2118</t>
  </si>
  <si>
    <t>2141</t>
  </si>
  <si>
    <t>33311</t>
  </si>
  <si>
    <t>3334</t>
  </si>
  <si>
    <t>3335</t>
  </si>
  <si>
    <t>3336</t>
  </si>
  <si>
    <t>3337</t>
  </si>
  <si>
    <t>3341</t>
  </si>
  <si>
    <t>3348</t>
  </si>
  <si>
    <t>3368</t>
  </si>
  <si>
    <t>3381</t>
  </si>
  <si>
    <t>3382</t>
  </si>
  <si>
    <t>3383</t>
  </si>
  <si>
    <t>3384</t>
  </si>
  <si>
    <t>3387</t>
  </si>
  <si>
    <t>3388</t>
  </si>
  <si>
    <t>3386</t>
  </si>
  <si>
    <t>344</t>
  </si>
  <si>
    <t>347</t>
  </si>
  <si>
    <t>4131</t>
  </si>
  <si>
    <t>4211</t>
  </si>
  <si>
    <t>4212</t>
  </si>
  <si>
    <t>5111</t>
  </si>
  <si>
    <t>5112</t>
  </si>
  <si>
    <t>5113</t>
  </si>
  <si>
    <t>5114</t>
  </si>
  <si>
    <t>515</t>
  </si>
  <si>
    <t>6321</t>
  </si>
  <si>
    <t>6322</t>
  </si>
  <si>
    <t>6323</t>
  </si>
  <si>
    <t>6354</t>
  </si>
  <si>
    <t>6421</t>
  </si>
  <si>
    <t>6422</t>
  </si>
  <si>
    <t>6423</t>
  </si>
  <si>
    <t>6424</t>
  </si>
  <si>
    <t>6425</t>
  </si>
  <si>
    <t>6426</t>
  </si>
  <si>
    <t>6427</t>
  </si>
  <si>
    <t>6428</t>
  </si>
  <si>
    <t>7111</t>
  </si>
  <si>
    <t>7112</t>
  </si>
  <si>
    <t>7113</t>
  </si>
  <si>
    <t>7114</t>
  </si>
  <si>
    <t>7115</t>
  </si>
  <si>
    <t>7116</t>
  </si>
  <si>
    <t>7118</t>
  </si>
  <si>
    <t>8111</t>
  </si>
  <si>
    <t>8112</t>
  </si>
  <si>
    <t>8116</t>
  </si>
  <si>
    <t>8118</t>
  </si>
  <si>
    <t>8211</t>
  </si>
  <si>
    <t>8212</t>
  </si>
  <si>
    <t>911</t>
  </si>
  <si>
    <t/>
  </si>
  <si>
    <t>Mẫu số: B09-DN</t>
  </si>
  <si>
    <t>(Ban hành theo Thông tư số 200/2014/TT-BTC
Ngày 22/12/2014 của Bộ Tài chính)</t>
  </si>
  <si>
    <t>I- Đặc điểm hoạt động của doanh nghiệp</t>
  </si>
  <si>
    <t>4. Chu kỳ sản xuất, kinh doanh thông thường</t>
  </si>
  <si>
    <t>5. Đặc điểm hoạt động của doanh nghiệp trong năm tài chính có ảnh hưởng đến báo cáo tài chính:</t>
  </si>
  <si>
    <t>6. Cấu trúc doanh nghiệp</t>
  </si>
  <si>
    <t>- Danh sách các công ty con</t>
  </si>
  <si>
    <t>- Danh sách các công ty liên doanh, liên kết</t>
  </si>
  <si>
    <t>- Danh sách các đơn vị trực thuộc không có tư cách pháp nhân hạch toán phụ thuộc.</t>
  </si>
  <si>
    <t>7. Tuyên bố về khả năng so sánh thông tin trên Báo cáo tài chính (có so sánh được hay không, nếu không so sánh được phải nêu rõ lý do như vì chuyển đổi hình thức sở hữu, chia tách, sáp nhập, nêu độ dài về kỳ so sánh...)</t>
  </si>
  <si>
    <t>II- Kỳ kế toán, đơn vị tiền tệ sử dụng trong kế toán</t>
  </si>
  <si>
    <t>2. Đơn vị tiền tệ sử dụng trong kế toán: VND</t>
  </si>
  <si>
    <t>III- Chuẩn mực và chế độ kế toán áp dụng</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</si>
  <si>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</si>
  <si>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</si>
  <si>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</si>
  <si>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</si>
  <si>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</si>
  <si>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</si>
  <si>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</si>
  <si>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</si>
  <si>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</si>
  <si>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</si>
  <si>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</si>
  <si>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</si>
  <si>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</si>
  <si>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</si>
  <si>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</si>
  <si>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Phương pháp tính giá trị hàng tồn kho:  Bình quân cuối kỳ</t>
  </si>
  <si>
    <t>- Phương pháp lập dự phòng giảm giá hàng tồn kho:</t>
  </si>
  <si>
    <t>8. Nguyên tắc ghi nhận và khấu hao TSCĐ, TSCĐ thuê tài chính và bất động sản đầu tư:</t>
  </si>
  <si>
    <t>9. Nguyên tắc kế toán các hợp đồng hợp tác kinh doanh.</t>
  </si>
  <si>
    <t>10. Nguyên tắc kế toán thuế TNDN hoãn lại.</t>
  </si>
  <si>
    <t>11. Nguyên tắc kế toán chi phí trả trước.</t>
  </si>
  <si>
    <t>12. Nguyên tắc ghi nhận chi phí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</si>
  <si>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</si>
  <si>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</si>
  <si>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</si>
  <si>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</si>
  <si>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</si>
  <si>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</si>
  <si>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</si>
  <si>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vốn góp của chủ sở hữu, thặng dư vốn cổ phần, quyền chọn trái phiếu chuyển đổi, vốn khác của chủ sở hữu.</t>
  </si>
  <si>
    <t>- Nguyên tắc ghi nhận chênh lệch đánh giá lại tài sản:</t>
  </si>
  <si>
    <t>1112</t>
  </si>
  <si>
    <t>1122</t>
  </si>
  <si>
    <t>1211</t>
  </si>
  <si>
    <t>1212</t>
  </si>
  <si>
    <t>1218</t>
  </si>
  <si>
    <t>1281</t>
  </si>
  <si>
    <t>1282</t>
  </si>
  <si>
    <t>1283</t>
  </si>
  <si>
    <t>1288</t>
  </si>
  <si>
    <t>1332</t>
  </si>
  <si>
    <t>1361</t>
  </si>
  <si>
    <t>1362</t>
  </si>
  <si>
    <t>1363</t>
  </si>
  <si>
    <t>1385</t>
  </si>
  <si>
    <t>1521</t>
  </si>
  <si>
    <t>1522</t>
  </si>
  <si>
    <t>1523</t>
  </si>
  <si>
    <t>1526</t>
  </si>
  <si>
    <t>1533</t>
  </si>
  <si>
    <t>1534</t>
  </si>
  <si>
    <t>1551</t>
  </si>
  <si>
    <t>1552</t>
  </si>
  <si>
    <t>1557</t>
  </si>
  <si>
    <t>1567</t>
  </si>
  <si>
    <t>157</t>
  </si>
  <si>
    <t>158</t>
  </si>
  <si>
    <t>1611</t>
  </si>
  <si>
    <t>1612</t>
  </si>
  <si>
    <t>2115</t>
  </si>
  <si>
    <t>2121</t>
  </si>
  <si>
    <t>2122</t>
  </si>
  <si>
    <t>2131</t>
  </si>
  <si>
    <t>2132</t>
  </si>
  <si>
    <t>2133</t>
  </si>
  <si>
    <t>2134</t>
  </si>
  <si>
    <t>2135</t>
  </si>
  <si>
    <t>2136</t>
  </si>
  <si>
    <t>2138</t>
  </si>
  <si>
    <t>2142</t>
  </si>
  <si>
    <t>2143</t>
  </si>
  <si>
    <t>2147</t>
  </si>
  <si>
    <t>217</t>
  </si>
  <si>
    <t>2281</t>
  </si>
  <si>
    <t>2288</t>
  </si>
  <si>
    <t>2291</t>
  </si>
  <si>
    <t>2292</t>
  </si>
  <si>
    <t>2293</t>
  </si>
  <si>
    <t>2294</t>
  </si>
  <si>
    <t>2411</t>
  </si>
  <si>
    <t>2412</t>
  </si>
  <si>
    <t>2413</t>
  </si>
  <si>
    <t>243</t>
  </si>
  <si>
    <t>244</t>
  </si>
  <si>
    <t>33312</t>
  </si>
  <si>
    <t>3332</t>
  </si>
  <si>
    <t>33331</t>
  </si>
  <si>
    <t>33332</t>
  </si>
  <si>
    <t>33381</t>
  </si>
  <si>
    <t>33382</t>
  </si>
  <si>
    <t>3339</t>
  </si>
  <si>
    <t>3361</t>
  </si>
  <si>
    <t>3362</t>
  </si>
  <si>
    <t>3363</t>
  </si>
  <si>
    <t>3385</t>
  </si>
  <si>
    <t>3411</t>
  </si>
  <si>
    <t>3412</t>
  </si>
  <si>
    <t>34311</t>
  </si>
  <si>
    <t>34312</t>
  </si>
  <si>
    <t>34313</t>
  </si>
  <si>
    <t>3432</t>
  </si>
  <si>
    <t>3521</t>
  </si>
  <si>
    <t>3522</t>
  </si>
  <si>
    <t>3523</t>
  </si>
  <si>
    <t>3524</t>
  </si>
  <si>
    <t>3531</t>
  </si>
  <si>
    <t>3532</t>
  </si>
  <si>
    <t>3533</t>
  </si>
  <si>
    <t>3534</t>
  </si>
  <si>
    <t>3561</t>
  </si>
  <si>
    <t>3562</t>
  </si>
  <si>
    <t>357</t>
  </si>
  <si>
    <t>41111</t>
  </si>
  <si>
    <t>41112</t>
  </si>
  <si>
    <t>4112</t>
  </si>
  <si>
    <t>4113</t>
  </si>
  <si>
    <t>4118</t>
  </si>
  <si>
    <t>4132</t>
  </si>
  <si>
    <t>441</t>
  </si>
  <si>
    <t>4611</t>
  </si>
  <si>
    <t>4612</t>
  </si>
  <si>
    <t>466</t>
  </si>
  <si>
    <t>5117</t>
  </si>
  <si>
    <t>5118</t>
  </si>
  <si>
    <t>5211</t>
  </si>
  <si>
    <t>5212</t>
  </si>
  <si>
    <t>5213</t>
  </si>
  <si>
    <t>6324</t>
  </si>
  <si>
    <t>6351</t>
  </si>
  <si>
    <t>6352</t>
  </si>
  <si>
    <t>6353</t>
  </si>
  <si>
    <t>6355</t>
  </si>
  <si>
    <t>6356</t>
  </si>
  <si>
    <t>6358</t>
  </si>
  <si>
    <t>6411</t>
  </si>
  <si>
    <t>6412</t>
  </si>
  <si>
    <t>6413</t>
  </si>
  <si>
    <t>6414</t>
  </si>
  <si>
    <t>6415</t>
  </si>
  <si>
    <t>6417</t>
  </si>
  <si>
    <t>6418</t>
  </si>
  <si>
    <t>- Nguyên tắc ghi nhận chênh lệch tỷ giá:</t>
  </si>
  <si>
    <t>- Nguyên tắc ghi nhận lợi nhuận chưa phân phối:</t>
  </si>
  <si>
    <t>20. Nguyên tắc và phương pháp ghi nhận doanh thu:</t>
  </si>
  <si>
    <t>- Doanh thu bán hàng:</t>
  </si>
  <si>
    <t>- Doanh thu cung cấp dịch vụ:</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</si>
  <si>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</si>
  <si>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</si>
  <si>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</si>
  <si>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</si>
  <si>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</si>
  <si>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</si>
  <si>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</si>
  <si>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 phí thuế thu nhập doanh nghiệp hoãn lại.</t>
  </si>
  <si>
    <t>26. Các nguyên tắc và phương pháp kế toán khác.</t>
  </si>
  <si>
    <t>V. Các chính sách kế toán áp dụng (trong trường hợp doanh nghiệp không đáp ứng giả định hoạt động liên tục)</t>
  </si>
  <si>
    <t>1. Có tái phân loại tài sản dài hạn và nợ phải trả dài hạn thành ngắn hạn không?</t>
  </si>
  <si>
    <t>2. Nguyên tắc xác định giá trị từng loại tài sản và nợ phải trả (theo giá trị thuần có thể thực hiện được, giá trị có thể thu hồi, giá trị hợp lý, giá trị hiện tại, giá hiện hành...)</t>
  </si>
  <si>
    <t>3. Nguyên tắc xử lý tài chính đối với:</t>
  </si>
  <si>
    <t>- Các khoản dự phòng;</t>
  </si>
  <si>
    <t>- Chênh lệch đánh giá lại tài sản và chênh lệch tỷ giá (còn đang phản ánh trên Bảng cân đối kế toán – nếu có).</t>
  </si>
  <si>
    <t>VI. Thông tin bổ sung cho các khoản mục trình bày trong Bảng cân đối kế toán</t>
  </si>
  <si>
    <t>01. Tiền</t>
  </si>
  <si>
    <t xml:space="preserve"> Đơn vị tính: VND</t>
  </si>
  <si>
    <t>Chỉ tiêu</t>
  </si>
  <si>
    <t>Cuối kỳ</t>
  </si>
  <si>
    <t>Đầu kỳ</t>
  </si>
  <si>
    <t>- Tiền mặt</t>
  </si>
  <si>
    <t>- Tiền gửi ngân hàng</t>
  </si>
  <si>
    <t>- Tiền đang chuyển</t>
  </si>
  <si>
    <t>Cộng</t>
  </si>
  <si>
    <t>02. Các khoản đầu tư tài chính</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</si>
  <si>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</si>
  <si>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</si>
  <si>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</si>
  <si>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</si>
  <si>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</si>
  <si>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</si>
  <si>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</si>
  <si>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đối với từng khoản đầu tư/loại cổ phiếu, trái phiếu</t>
  </si>
  <si>
    <t>Về số lượng:</t>
  </si>
  <si>
    <t>Về giá trị:</t>
  </si>
  <si>
    <t>b) Đầu tư nắm giữ đến ngày đáo hạn</t>
  </si>
  <si>
    <t>Giá trị ghi sổ</t>
  </si>
  <si>
    <t>b1) Ngắn hạn</t>
  </si>
  <si>
    <t>- Tiền gửi có kỳ hạn</t>
  </si>
  <si>
    <t>- Trái phiếu</t>
  </si>
  <si>
    <t>b2) Dài hạn</t>
  </si>
  <si>
    <t>c) Đầu tư góp vốn vào đơn vị khác</t>
  </si>
  <si>
    <t>- Đầu tư vào công ty con</t>
  </si>
  <si>
    <t>- Đầu tư vào công ty liên doanh, liên kết;</t>
  </si>
  <si>
    <t>- Đầu tư vào đơn vị khác;</t>
  </si>
  <si>
    <t>- Tóm tắt tình hình hoạt động của các công ty con, công ty liên doanh, liên kết trong kỳ;</t>
  </si>
  <si>
    <t>- Các giao dịch trọng yếu giữa doanh nghiệp và công ty con, liên doanh, liên kết trong kỳ</t>
  </si>
  <si>
    <t>- Trường hợp không xác định được giá trị hợp lý thì giải trình lý do.</t>
  </si>
  <si>
    <t>03. Phải thu của khách hàng</t>
  </si>
  <si>
    <t>a) Phải thu của khách hàng ngắn hạn</t>
  </si>
  <si>
    <t>- Chi tiết các khoản phải thu của khách hàng chiếm từ 10% trở lên trên tổng phải thu khách hàng</t>
  </si>
  <si>
    <t>- Các khoản phải thu khách hàng khác</t>
  </si>
  <si>
    <t>b) Phải thu của khách hàng dài hạn (tương tự ngắn hạn)</t>
  </si>
  <si>
    <t>c) Phải thu của khách hàng là các bên liên quan (chi tiết từng đối tượng)</t>
  </si>
  <si>
    <t>04. Phải thu khác</t>
  </si>
  <si>
    <t>Giá trị</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</si>
  <si>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</si>
  <si>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</si>
  <si>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</si>
  <si>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</si>
  <si>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</si>
  <si>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</si>
  <si>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</si>
  <si>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</si>
  <si>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b) Dài hạn</t>
  </si>
  <si>
    <t>05. Tài sản thiếu chờ xử lý</t>
  </si>
  <si>
    <t>Số lượng</t>
  </si>
  <si>
    <t>a) Tiền;</t>
  </si>
  <si>
    <t>b) Hàng tồn kho;</t>
  </si>
  <si>
    <t>c) TSCĐ;</t>
  </si>
  <si>
    <t>d) Tài sản khác.</t>
  </si>
  <si>
    <t>06. Nợ xấu</t>
  </si>
  <si>
    <t>Giá trị có thể thu hồi</t>
  </si>
  <si>
    <t>Đối tượng nợ</t>
  </si>
  <si>
    <t>- Tổng giá trị các khoản phải thu, cho vay quá hạn thanh toán hoặc chưa quá hạn nhưng khó có khả năng thu hồi (trong đó chi tiết thời gian quá hạn và giá trị các khoản nợ phải thu, cho vay quá hạn theo từng đối tượng nếu khoản nợ phải thu theo từng đối tượng đó chiếm từ 10% trở lên trên tổng số nợ quá hạn)</t>
  </si>
  <si>
    <t>- Thông tin về các khoản tiền phạt, phải thu về lãi trả chậm… phát sinh từ các khoản nợ quá hạn nhưng không được ghi nhận doanh thu;</t>
  </si>
  <si>
    <t>- Khả năng thu hồi nợ phải thu quá hạn.</t>
  </si>
  <si>
    <t>07. Hàng tồn kho</t>
  </si>
  <si>
    <t>- Hàng mua đang đi đường</t>
  </si>
  <si>
    <t>- Nguyên liệu, vật liệu</t>
  </si>
  <si>
    <t>- Công cụ, dụng cụ</t>
  </si>
  <si>
    <t>- Chi phí SX, KD dở đang</t>
  </si>
  <si>
    <t>- Thành phẩm</t>
  </si>
  <si>
    <t>- Hàng hóa</t>
  </si>
  <si>
    <t>- Hàng gửi đi bán</t>
  </si>
  <si>
    <t>- Hàng hóa kho bảo thuế</t>
  </si>
  <si>
    <t>- Hàng hóa bất động sản</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</si>
  <si>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</si>
  <si>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</si>
  <si>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Lý do dẫn đến việc trích lập thêm hoặc hoàn nhập dự phòng giảm giá hàng tồn kho.</t>
  </si>
  <si>
    <t>08. Tài sản dở dang dài hạn</t>
  </si>
  <si>
    <t>a) Chi phí sản xuất, kinh doanh dở dang dài hạn (Chi tiết cho từng loại, nêu lí do vì sao không hoàn thành trong một chu kỳ sản xuất, kinh doanh thông thường)</t>
  </si>
  <si>
    <t>.........</t>
  </si>
  <si>
    <t>b) Xây dựng cơ bản dở dang (Chi tiết cho các công trình chiếm từ 10% trên tổng giá trị XDCB)</t>
  </si>
  <si>
    <t>- Mua sắm;</t>
  </si>
  <si>
    <t>- XDCB;</t>
  </si>
  <si>
    <t>- Sửa chữa.</t>
  </si>
  <si>
    <t>09. Tăng, giảm tài sản cố định hữu hình</t>
  </si>
  <si>
    <t>Khoản mục</t>
  </si>
  <si>
    <t>Nhà cửa, vật kiến trúc</t>
  </si>
  <si>
    <t>Máy móc, thiết bị</t>
  </si>
  <si>
    <t>Phương tiện vận tải, truyền dẫn</t>
  </si>
  <si>
    <t>Thiết bị, dụng cụ quản lý</t>
  </si>
  <si>
    <t>Cây lâu năm, 
súc vật làm
việc cho
sản phẩm</t>
  </si>
  <si>
    <t>Tài sản cố định hữu hình khác</t>
  </si>
  <si>
    <t>Tổng cộng</t>
  </si>
  <si>
    <t>Nguyên giá TSCĐ hữu hình</t>
  </si>
  <si>
    <t>Số dư đầu năm</t>
  </si>
  <si>
    <t>- Mua trong năm</t>
  </si>
  <si>
    <t>- Đầu tư XDCB hoàn thành</t>
  </si>
  <si>
    <t>- Tăng khác</t>
  </si>
  <si>
    <t>- Chuyển sang bất động sản đầu tư</t>
  </si>
  <si>
    <t>- Thanh lý, nhượng bán</t>
  </si>
  <si>
    <t>- Giảm khác</t>
  </si>
  <si>
    <t>Số dư cuối năm</t>
  </si>
  <si>
    <t>Giá trị hao mòn lũy kế</t>
  </si>
  <si>
    <t>- Khấu hao trong năm</t>
  </si>
  <si>
    <t>Giá trị còn lại TSCĐ hữu hình</t>
  </si>
  <si>
    <t>- Tại ngày đầu năm</t>
  </si>
  <si>
    <t>- Tại ngày cuối năm</t>
  </si>
  <si>
    <t>- Giá trị còn lại cuối năm của TSCĐ hữu hình đã dùng để thế chấp, cầm cố đảm bảo các khoản cho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</si>
  <si>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</si>
  <si>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</si>
  <si>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</si>
  <si>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</si>
  <si>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10. Tăng, giảm tài sản cố định vô hình</t>
  </si>
  <si>
    <t>Quyền sử dụng đất</t>
  </si>
  <si>
    <t>Quyền phát hành</t>
  </si>
  <si>
    <t>Bản quyền, bằng sáng chế</t>
  </si>
  <si>
    <t>Nhãn hiệu hàng hóa</t>
  </si>
  <si>
    <t>Phần mềm máy tính</t>
  </si>
  <si>
    <t>Giấy phép và giấy phép nhượng quyền</t>
  </si>
  <si>
    <t>TSCĐ vô hình khác</t>
  </si>
  <si>
    <t>Nguyên giá TSCĐ vô hình</t>
  </si>
  <si>
    <t>- Tạo ra từ nội bộ doanh nghiệp</t>
  </si>
  <si>
    <t>- Tăng do hợp nhất kinh doanh</t>
  </si>
  <si>
    <t>- Thanh lý nhượng bán</t>
  </si>
  <si>
    <t>Giá trị còn lại của TSCĐ vô hình</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</si>
  <si>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</si>
  <si>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</si>
  <si>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</si>
  <si>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11. Tăng, giảm tài sản cố định thuê tài chính</t>
  </si>
  <si>
    <t>Phương tiện
vận tải,
truyền dẫn</t>
  </si>
  <si>
    <t>Tài sản cố định vô hình</t>
  </si>
  <si>
    <t>Nguyên giá TSCĐ thuê tài chính</t>
  </si>
  <si>
    <t>- Thuê tài chính trong năm</t>
  </si>
  <si>
    <t>- Mua lại TSCĐ thuê tài chính</t>
  </si>
  <si>
    <t>- Trả lại TSCĐ thuê tài chính</t>
  </si>
  <si>
    <t>Giá trị còn lại của TSCĐ thuê tài chính</t>
  </si>
  <si>
    <t>* Tiền thuê phát sinh thêm được ghi nhận là chi phí trong năm:</t>
  </si>
  <si>
    <t>* Căn cứ để xác định tiền thuê phát sinh thêm:</t>
  </si>
  <si>
    <t>* Điều khoản gia hạn thuê hoặc quyền được mua tài sản:</t>
  </si>
  <si>
    <t>12. Tăng, giảm bất động sản đầu tư</t>
  </si>
  <si>
    <t>Số đầu kỳ</t>
  </si>
  <si>
    <t>Giảm trong kỳ</t>
  </si>
  <si>
    <t>Tăng trong kỳ</t>
  </si>
  <si>
    <t>Số cuối kỳ</t>
  </si>
  <si>
    <t>a) Bất động sản đầu tư cho thuê</t>
  </si>
  <si>
    <t>Nguyên giá</t>
  </si>
  <si>
    <t>- Quyền sử dụng đất</t>
  </si>
  <si>
    <t>- Nhà</t>
  </si>
  <si>
    <t>- Nhà và quyền sử dụng đất</t>
  </si>
  <si>
    <t>- Cơ sở hạ tầng</t>
  </si>
  <si>
    <t>Giá trị còn lại</t>
  </si>
  <si>
    <t>b) Bất động sản đầu tư nắm giữ chờ tăng giá</t>
  </si>
  <si>
    <t xml:space="preserve"> - Giá trị còn lại cuối kỳ của BĐSĐT dùng để thế chấp, cầm cố đảm bảo khoản vay;</t>
  </si>
  <si>
    <t xml:space="preserve">  - Nguyên giá BĐSĐT  đã khấu hao hết nhưng vẫn cho thuê hoặc nắm giữ chờ tăng giá;</t>
  </si>
  <si>
    <t xml:space="preserve">  - Thuyết minh số liệu và giải trình khác.</t>
  </si>
  <si>
    <t>13. Chi phí trả trước</t>
  </si>
  <si>
    <t>a) Ngắn hạn (chi tiết theo từng khoản mục)</t>
  </si>
  <si>
    <t>- Chi phí trả trước về thuê hoạt động TSCĐ;</t>
  </si>
  <si>
    <t>- Công cụ, dụng cụ xuất dùng;</t>
  </si>
  <si>
    <t>- Chi phí đi vay;</t>
  </si>
  <si>
    <t>- Các khoản khác (nêu chi tiết nếu có giá trị lớn).</t>
  </si>
  <si>
    <t>- Chi phí thành lập doanh nghiệp</t>
  </si>
  <si>
    <t>- Chi phí mua bảo hiểm;</t>
  </si>
  <si>
    <t>14. Tài sản khác</t>
  </si>
  <si>
    <t>b) Dài hạn (chi tiết theo từng khoản mục)</t>
  </si>
  <si>
    <t>15. Vay và nợ thuê tài chính</t>
  </si>
  <si>
    <t>Trong kỳ</t>
  </si>
  <si>
    <t>Số không có khả năng trả nợ</t>
  </si>
  <si>
    <t>Tăng</t>
  </si>
  <si>
    <t>Giảm</t>
  </si>
  <si>
    <t>a) Vay ngắn hạn</t>
  </si>
  <si>
    <t>b) Vay dài hạn</t>
  </si>
  <si>
    <t>c) Các khoản nợ thuê tài chính</t>
  </si>
  <si>
    <t>Thời hạn</t>
  </si>
  <si>
    <t>Kỳ này</t>
  </si>
  <si>
    <t>Kỳ trước</t>
  </si>
  <si>
    <t>Tổng khoản Thanh toán tiền thuê tài chính</t>
  </si>
  <si>
    <t>Trả tiền lãi thuê</t>
  </si>
  <si>
    <t>Trả nợ gốc</t>
  </si>
  <si>
    <t>- Từ 1 năm trở xuống</t>
  </si>
  <si>
    <t>- Trên 1 năm đến 5 năm</t>
  </si>
  <si>
    <t>- Trên 5 năm</t>
  </si>
  <si>
    <t>d) Số vay và nợ thuê tài chính quá hạn chưa thanh toán</t>
  </si>
  <si>
    <t>Gốc</t>
  </si>
  <si>
    <t>Lãi</t>
  </si>
  <si>
    <t>- Vay:</t>
  </si>
  <si>
    <t>- Nợ thuê tài chính:</t>
  </si>
  <si>
    <t>- Lý do chưa thanh toán</t>
  </si>
  <si>
    <t>đ) Thuyết minh chi tiết về các khoản vay và nợ thuê tài chính đối với các bên liên quan</t>
  </si>
  <si>
    <t>16. Phải trả người bán</t>
  </si>
  <si>
    <t>a) Các khoản phải trả người bán ngắn hạn</t>
  </si>
  <si>
    <t>- Chi tiết cho từng đối tượng chiếm từ 10% trở lên trên tổng số phải trả</t>
  </si>
  <si>
    <t>b) Các khoản phải trả người bán dài hạn (chi tiết tương tự ngắn hạn)</t>
  </si>
  <si>
    <t>c) Số nợ quá hạn chưa thanh toán</t>
  </si>
  <si>
    <t>- Chi tiết từng đối tượng chiếm 10% trở lên trên tổng số quá hạn;</t>
  </si>
  <si>
    <t>- Các đối tượng khác</t>
  </si>
  <si>
    <t>d) Phải trả người bán là các bên liên quan (chi tiết cho từng đối tượng)</t>
  </si>
  <si>
    <t>17. Thuế và các khoản phải nộp nhà nước</t>
  </si>
  <si>
    <t>Số phải nộp trong kỳ</t>
  </si>
  <si>
    <t>Số đã thực nộp trong kỳ</t>
  </si>
  <si>
    <t>a) Phải nộp (chi tiết theo từng loại thuế)</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</si>
  <si>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</si>
  <si>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</si>
  <si>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</si>
  <si>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</si>
  <si>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</si>
  <si>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</si>
  <si>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</si>
  <si>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</si>
  <si>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</si>
  <si>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 (chi tiết theo từng loại thuế)</t>
  </si>
  <si>
    <t>18. Chi phí phải trả</t>
  </si>
  <si>
    <t>- Trích trước chi phí tiền lương trong thời gian nghỉ phép</t>
  </si>
  <si>
    <t>- Chi phí trong thời gian ngừng kinh doanh</t>
  </si>
  <si>
    <t>- Chi phí trích trước tạm tính giá vốn hàng hóa, thành phẩm BĐS đã bán</t>
  </si>
  <si>
    <t>- Các khoản trích trước khác</t>
  </si>
  <si>
    <t>- Lãi vay</t>
  </si>
  <si>
    <t>- Các khoản khác (chi tiết từng khoản)</t>
  </si>
  <si>
    <t>....................</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</si>
  <si>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</si>
  <si>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</si>
  <si>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</si>
  <si>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</si>
  <si>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</si>
  <si>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</si>
  <si>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</si>
  <si>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</si>
  <si>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</si>
  <si>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</si>
  <si>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 Nhận ký quỹ, ký cược dài hạn</t>
  </si>
  <si>
    <t>c) Số nợ quá hạn chưa thanh toán (chi tiết từng khoản mục, lý do chưa thanh toán nợ quá hạn)</t>
  </si>
  <si>
    <t>20. Doanh thu chưa thực hiện</t>
  </si>
  <si>
    <t>- Doanh thu nhận trước;</t>
  </si>
  <si>
    <t>- Doanh thu từ chương trình khách hàng truyền thống;</t>
  </si>
  <si>
    <t>- Các khoản doanh thu chưa thực hiện khác.</t>
  </si>
  <si>
    <t>c) Khả năng không thực hiện được hợp đồng với khách hàng (chi tiết từng khoản mục, lý do không có khả năng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</si>
  <si>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</si>
  <si>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</si>
  <si>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</si>
  <si>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</si>
  <si>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</si>
  <si>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</si>
  <si>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</si>
  <si>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</si>
  <si>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</si>
  <si>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</si>
  <si>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</si>
  <si>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</si>
  <si>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</si>
  <si>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</si>
  <si>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</si>
  <si>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</si>
  <si>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</si>
  <si>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</si>
  <si>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</si>
  <si>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</si>
  <si>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</si>
  <si>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</si>
  <si>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</si>
  <si>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Số lượng từng loại trái phiếu đã đáo hạn không chuyển đổi thành cổ phiếu trong kỳ;</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</si>
  <si>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</si>
  <si>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</si>
  <si>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</si>
  <si>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</si>
  <si>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22. Cổ phiếu ưu đãi phân loại là nợ phải trả</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</si>
  <si>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</si>
  <si>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</si>
  <si>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</si>
  <si>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</si>
  <si>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</si>
  <si>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23. Dự phòng phải trả</t>
  </si>
  <si>
    <t>- Dự phòng bảo hành sản phẩm hàng hóa;</t>
  </si>
  <si>
    <t>- Dự phòng bảo hành công trình xây dựng;</t>
  </si>
  <si>
    <t>- Dự phòng tái cơ cấu;</t>
  </si>
  <si>
    <t>- Dự phòng phải trả khác (Chi phí sửa chữa TSCĐ định kỳ, chi phí hoàn nguyên môi trường...)</t>
  </si>
  <si>
    <t>24. Tài sản thuế thu nhập hoãn lại và thuế thu nhập hoãn lại phải trả</t>
  </si>
  <si>
    <t>a -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</si>
  <si>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</si>
  <si>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</si>
  <si>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</si>
  <si>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Tài sản thuế thu nhập hoãn lại đã được ghi nhận từ các năm trước</t>
  </si>
  <si>
    <t>- Tài sản thuế thu nhập hoãn lại</t>
  </si>
  <si>
    <t>b -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</si>
  <si>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</si>
  <si>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</si>
  <si>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</si>
  <si>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25. Vốn chủ sở hữu</t>
  </si>
  <si>
    <t>a- Bảng đối chiếu biến động của vốn chủ sở hữu</t>
  </si>
  <si>
    <t>Vốn góp của chủ sở hữu</t>
  </si>
  <si>
    <t>Thặng dư vốn cổ phần</t>
  </si>
  <si>
    <t>Quyền chọn chuyển đổi trái phiếu</t>
  </si>
  <si>
    <t>Vốn khác của chủ sở hữu</t>
  </si>
  <si>
    <t>Chênh lệch đánh giá lại tài sản</t>
  </si>
  <si>
    <t>Chênh lệch tỷ giá</t>
  </si>
  <si>
    <t>LNST chưa phân phối và các quỹ</t>
  </si>
  <si>
    <t>Các khoản mục khác</t>
  </si>
  <si>
    <t>A</t>
  </si>
  <si>
    <t>1</t>
  </si>
  <si>
    <t>2</t>
  </si>
  <si>
    <t>3</t>
  </si>
  <si>
    <t>4</t>
  </si>
  <si>
    <t>5</t>
  </si>
  <si>
    <t>6</t>
  </si>
  <si>
    <t>7</t>
  </si>
  <si>
    <t>8</t>
  </si>
  <si>
    <t>9</t>
  </si>
  <si>
    <t>Số dư đầu năm trước</t>
  </si>
  <si>
    <t>- Tăng vốn trong năm trước</t>
  </si>
  <si>
    <t>- Lãi trong năm trước</t>
  </si>
  <si>
    <t>- Giảm vốn trong năm trước</t>
  </si>
  <si>
    <t>- Lỗ trong năm trước</t>
  </si>
  <si>
    <t>Số dư đầu năm nay</t>
  </si>
  <si>
    <t>- Tăng vốn trong năm nay</t>
  </si>
  <si>
    <t>- Lãi trong năm nay</t>
  </si>
  <si>
    <t>- Giảm vốn trong năm nay</t>
  </si>
  <si>
    <t>- Lỗ trong năm nay</t>
  </si>
  <si>
    <t>Số dư cuối năm nay</t>
  </si>
  <si>
    <t>b- Chi tiết vốn đầu tư của chủ sở hữu</t>
  </si>
  <si>
    <t>- Vốn góp của công ty mẹ (nếu là công ty con)</t>
  </si>
  <si>
    <t>- Vốn góp của các đối tượng khác</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</si>
  <si>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</si>
  <si>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</si>
  <si>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</si>
  <si>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</si>
  <si>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</si>
  <si>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</si>
  <si>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</si>
  <si>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</si>
  <si>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</si>
  <si>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</si>
  <si>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</si>
  <si>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</si>
  <si>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</si>
  <si>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</si>
  <si>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Mệnh giá cổ phiếu đang lưu hành:</t>
  </si>
  <si>
    <t>đ- Cổ tức</t>
  </si>
  <si>
    <t>- Cổ tức đã công bố sau ngày kết thúc kỳ kế toán năm</t>
  </si>
  <si>
    <t>+ Cổ tức đã công bố trên cổ phiếu phổ thông:</t>
  </si>
  <si>
    <t>+ Cổ tức đã công bố trên cổ phiếu ưu đãi:</t>
  </si>
  <si>
    <t>- Cổ tức của cổ phiếu ưu đãi lũy kế chưa được ghi nhận</t>
  </si>
  <si>
    <t>e- Các quỹ của doanh nghiệp</t>
  </si>
  <si>
    <t>- Quỹ đầu tư phát triển:</t>
  </si>
  <si>
    <t>- Quỹ hỗ trợ sắp xếp doanh nghiệp</t>
  </si>
  <si>
    <t>- Quỹ khác thuộc vốn chủ sở hữu:</t>
  </si>
  <si>
    <t>g- Thu nhập và chi phí, lãi hoặc lỗ được ghi nhận trực tiếp vào vốn chủ sở hữu theo quy định của các chuẩn mực kế toán cụ thể:</t>
  </si>
  <si>
    <t>-....</t>
  </si>
  <si>
    <t>26. Chênh lệch đánh giá lại tài sản</t>
  </si>
  <si>
    <t>Lí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</si>
  <si>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</si>
  <si>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VND</t>
  </si>
  <si>
    <t>- Chênh lệch tỷ giá phát sinh vì các nguyên nhân khác (nói rõ nguyên nhân)</t>
  </si>
  <si>
    <t>28. Nguồn kinh phí</t>
  </si>
  <si>
    <t>- Nguồn kinh phí được cấp trong năm</t>
  </si>
  <si>
    <t>- Chi sự nghiệp</t>
  </si>
  <si>
    <t>- Nguồn kinh phí còn lại cuối năm</t>
  </si>
  <si>
    <t>29. Các khoản mục ngoài Bảng cân đối kế toán</t>
  </si>
  <si>
    <t>a) Tài sản thuê ngoài: Tổng số tiền thuê tối thiểu trong tương lai của hợp đồng thuê hoạt động tài sản không hủy ngang theo các thời hạn</t>
  </si>
  <si>
    <t>- Từ 1 năm trở xuống;</t>
  </si>
  <si>
    <t>- Trên 1 năm đến 5 năm;</t>
  </si>
  <si>
    <t>- Trên 5 năm;</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</si>
  <si>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</si>
  <si>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</si>
  <si>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</si>
  <si>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</si>
  <si>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</si>
  <si>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Vật tư hàng hoá nhận giữ hộ, gia công, nhận ủy thác:</t>
  </si>
  <si>
    <t>- Hàng hoá nhận bán hộ, nhận ký gửi, nhận cầm cố, thế chấp:</t>
  </si>
  <si>
    <t>c) Ngoại tệ các loại: Doanh nghiệp phải thuyết minh chi tiết số lượng từng loại ngoại tệ tính theo nguyên tệ. Riêng vàng tiền tệ phải trình bày khối lượng theo đơn vị tính quốc tế Ounce và giá trị tính theo USD.</t>
  </si>
  <si>
    <t>d) Kim khí quý, đá quý: Doanh nghiệp phải thuyết minh chi tiết giá gốc, số lượng (theo đơn vị tính quốc tế) và chủng loại các loại kim khí quý, đá quý.</t>
  </si>
  <si>
    <t>đ) Nợ khó đòi đã xử lý: Doanh nghiệp phải thuyết minh chi tiết giá trị (theo nguyên tệ) các khoản nợ khó đòi đã xử lý trong vòng 10 năm kể từ ngày xử lý theo từng đối tượng, nguyên nhân đã xoá sổ kế toán nợ khó đòi.</t>
  </si>
  <si>
    <t>e) Các thông tin khác về các khoản mục ngoài Bảng cân đối kế toán</t>
  </si>
  <si>
    <t>30. Các thông tin khác do doanh nghiệp tự thuyết minh, giải trình.</t>
  </si>
  <si>
    <t>VII - Thông tin bổ sung cho các khoản mục trình bày trong Báo cáo kết quả hoạt động kinh doanh</t>
  </si>
  <si>
    <t>1. Tổng doanh thu bán hàng và cung cấp dịch vụ (Mã số 01)</t>
  </si>
  <si>
    <t>a. Doanh thu</t>
  </si>
  <si>
    <t>- Doanh thu bán hàng</t>
  </si>
  <si>
    <t>- Doanh thu cung cấp dịch vụ</t>
  </si>
  <si>
    <t>+ Doanh thu của hợp đồng xây dựng được ghi nhận trong kỳ;</t>
  </si>
  <si>
    <t>+ Tổng doanh thu lũy kế của hợp đồng xây dựng được ghi nhận đến thời điểm lập báo cáo tài chính;</t>
  </si>
  <si>
    <t>b) Doanh thu đối với các bên liên quan (chi tiết từng đối tượng).</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</si>
  <si>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</si>
  <si>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2. Các khoản giảm trừ doanh thu (Mã số 02)</t>
  </si>
  <si>
    <t>- Chiết khấu thương mại</t>
  </si>
  <si>
    <t>- Giảm giá hàng bán</t>
  </si>
  <si>
    <t>- Hàng bán bị trả lại</t>
  </si>
  <si>
    <t>3. Giá vốn hàng bán (Mã số 11)</t>
  </si>
  <si>
    <t>- Giá vốn của hàng hóa đã bán</t>
  </si>
  <si>
    <t>- Giá vốn của thành phẩm đã bán</t>
  </si>
  <si>
    <t>Trong đó: Giá vốn trích trước của hàng hóa bất động sản gồm:</t>
  </si>
  <si>
    <t>+ Hạng mục chi phí trích trước</t>
  </si>
  <si>
    <t>+ Giá trị trích trước vào chi phí của từng hạng mục</t>
  </si>
  <si>
    <t>+ Thời gian chi phí dự kiến phát sinh.</t>
  </si>
  <si>
    <t>- Giá vốn của dịch vụ đã cung cấp</t>
  </si>
  <si>
    <t>- Giá trị còn lại, chi phí nhượng bán, thanh lý của BĐS đầu tư</t>
  </si>
  <si>
    <t>- Chi phí kinh doanh bất động sản đầu tư</t>
  </si>
  <si>
    <t>- Hao hụt, mất mát hàng tồn kho</t>
  </si>
  <si>
    <t>- Giá trị từng loại hàng tồn kho hao hụt ngoài định mức trong kỳ</t>
  </si>
  <si>
    <t>- Dự phòng giảm giá hàng tồn kho</t>
  </si>
  <si>
    <t>- Các khoản ghi giảm giá vốn hàng bán</t>
  </si>
  <si>
    <t>4. Doanh thu hoạt động tài chính (Mã số 21)</t>
  </si>
  <si>
    <t>- Lãi tiền gửi, tiền cho vay</t>
  </si>
  <si>
    <t>- Lãi bán các khoản đầu tư</t>
  </si>
  <si>
    <t>- Cổ tức, lợi nhuận được chia</t>
  </si>
  <si>
    <t>- Lãi chênh lệch tỷ giá</t>
  </si>
  <si>
    <t>- Lãi bán hàng trả chậm, chiết khấu thanh toán</t>
  </si>
  <si>
    <t>- Doanh thu hoạt động tài chính khác</t>
  </si>
  <si>
    <t>5. Chi phí tài chính (Mã số 22)</t>
  </si>
  <si>
    <t>- Lãi tiền vay</t>
  </si>
  <si>
    <t>- Chiết khấu thanh toán, lãi bán hàng trả chậm</t>
  </si>
  <si>
    <t>- Lỗ do thanh lý các khoản đầu tư tài chính</t>
  </si>
  <si>
    <t>- Lỗ chênh lệch tỷ giá</t>
  </si>
  <si>
    <t>- Dự phòng giảm giá chứng khoán kinh doanh và tổn thất đầu tư</t>
  </si>
  <si>
    <t>- Chi phí tài chính khác</t>
  </si>
  <si>
    <t>- Các khoản ghi giảm chi phí tài chính.</t>
  </si>
  <si>
    <t>6. Thu nhập khác</t>
  </si>
  <si>
    <t>- Thanh lý, nhượng bán TSCĐ;</t>
  </si>
  <si>
    <t>- Lãi do đánh giá lại tài sản;</t>
  </si>
  <si>
    <t>- Tiền phạt thu được;</t>
  </si>
  <si>
    <t>- Thuế được giảm;</t>
  </si>
  <si>
    <t>- Các khoản khác.</t>
  </si>
  <si>
    <t>7. Chi phí khác</t>
  </si>
  <si>
    <t>- Giá trị còn lại TSCĐ và chi phí thanh lý, nhượng bán TSCĐ;</t>
  </si>
  <si>
    <t>- Lỗ do đánh giá lại tài sản;</t>
  </si>
  <si>
    <t>- Các khoản bị phạt;</t>
  </si>
  <si>
    <t>8. Chi phí bán hàng và chi phí quản lý doanh nghiệp</t>
  </si>
  <si>
    <t>a) Các khoản chi phí quản lý doanh nghiệp phát sinh trong kỳ</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</si>
  <si>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</si>
  <si>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</si>
  <si>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</si>
  <si>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</si>
  <si>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</si>
  <si>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ghi giảm chi phí bán hàng và chi phí quản lý doanh nghiệp</t>
  </si>
  <si>
    <t>- Hoàn nhập dự phòng bảo hành sản phẩm, hàng hóa;</t>
  </si>
  <si>
    <t>- Hoàn nhập dự phòng tái cơ cấu, dự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</si>
  <si>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</si>
  <si>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</si>
  <si>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</si>
  <si>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</si>
  <si>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</si>
  <si>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</si>
  <si>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</si>
  <si>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10. Chi phí thuế thu nhâp doanh nghiệp hiện hành (Mã số 51)</t>
  </si>
  <si>
    <t>- Chi phí thuế thu nhập doanh nghiệp tính trên thu nhập chịu thuế năm hiện hành</t>
  </si>
  <si>
    <t>- Điều chỉnh chi phí thuế thu nhập doanh nghiệp của các năm trước vào chi phí thuế thu nhập hiện hành năm nay</t>
  </si>
  <si>
    <t>- Tổng chi phí thuế thu nhập doanh nghiệp hiện hành</t>
  </si>
  <si>
    <t>11.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</si>
  <si>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</si>
  <si>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</si>
  <si>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</si>
  <si>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</si>
  <si>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</si>
  <si>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</si>
  <si>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VIII. Thông tin bổ sung cho các khoản mục trình bày trong báo cáo lưu chuyển tiền tệ</t>
  </si>
  <si>
    <t>1.  Các giao dịch không bằng tiền ảnh hưởng đến báo cáo lưu chuyển tiền tệ và các khoản tiền do doanh nghiệp nắm giữ nhưng không được sử dụng</t>
  </si>
  <si>
    <t>- Mua tài sản bằng cách nhận các khoản nợ liên quan trực tiếp hoặc thông qua nghiệp vụ cho thuê tài chính</t>
  </si>
  <si>
    <t>- Mua doanh nghiệp thông qua phát hành cổ phiếu</t>
  </si>
  <si>
    <t>- Chuyển nợ thành vốn chủ sở hữu</t>
  </si>
  <si>
    <t>- Các giao dịch phi tiền tệ khác</t>
  </si>
  <si>
    <t>2. 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</si>
  <si>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3. Số tiền đi vay thực thu trong kỳ:</t>
  </si>
  <si>
    <t>- Tiền thu từ đi vay theo khế ước thông thường;</t>
  </si>
  <si>
    <t>- Tiền thu từ phát hành trái phiếu thường;</t>
  </si>
  <si>
    <t>- Tiền thu từ phát hành trái phiếu chuyển đổi;</t>
  </si>
  <si>
    <t>- Tiền thu từ phát hành cổ phiếu ưu đãi phân loại là nợ phải trả;</t>
  </si>
  <si>
    <t>- Tiền thu từ giao dịch mua bán lại trái phiếu Chính phủ và REPO chứng khoán;</t>
  </si>
  <si>
    <t>- Tiền thu từ đi vay dưới hình thức khác.</t>
  </si>
  <si>
    <t>4. Số tiền đã thực trả gốc vay trong kỳ:</t>
  </si>
  <si>
    <t>- Tiền trả nợ gốc vay theo khế ước thông thường;</t>
  </si>
  <si>
    <t>- Tiền trả nợ gốc trái phiếu thường;</t>
  </si>
  <si>
    <t>- Tiền trả nợ gốc trái phiếu chuyển đổi;</t>
  </si>
  <si>
    <t>- Tiền trả nợ gốc cổ phiếu ưu đãi phân loại là nợ phải trả;</t>
  </si>
  <si>
    <t>- Tiền chi trả cho giao dịch mua bán lại trái  phiếu Chính phủ và REPO chứng khoán;</t>
  </si>
  <si>
    <t>- Tiền trả nợ vay dưới hình thức khác</t>
  </si>
  <si>
    <t>IX- Những thông tin khác</t>
  </si>
  <si>
    <t>1- Những khoản nợ tiềm tàng, khoản cam kết và những thông tin tài chính khác:</t>
  </si>
  <si>
    <t>2 - Những sự kiện phát sinh sau ngày kết thúc kỳ kế toán năm:</t>
  </si>
  <si>
    <t>3 - Thông tin về các bên liên quan:</t>
  </si>
  <si>
    <t>4 - Trình bày tài sản, doanh thu, kết quả kinh doanh theo bộ phận (theo lĩnh vực kinh doanh hoặc khu vực địa lý) theo quy định của chuẩn mực kế toán số 28 "Báo cáo bộ phận":</t>
  </si>
  <si>
    <t>5 - Thông tin so sánh (những thay đổi về thông tin trong báo cáo tài chính của các niên độ kế toán trước):</t>
  </si>
  <si>
    <t>6 - Thông tin về hoạt động liên tục:</t>
  </si>
  <si>
    <t>7 - Những thông tin khác:</t>
  </si>
  <si>
    <t>Người lập biểu</t>
  </si>
  <si>
    <t>Kế toán trưởng</t>
  </si>
  <si>
    <t>Giám đốc</t>
  </si>
  <si>
    <t>(Ký, họ tên)</t>
  </si>
  <si>
    <t>(Ký, họ tên, đóng dấu)</t>
  </si>
  <si>
    <t>THUYẾT MINH BÁO CÁO TÀI CHÍNH</t>
  </si>
  <si>
    <t>1. Chế độ kế toán áp dụng: Công ty áp dụng Chế độ Kế toán doanh nghiệp ban hành theo Thông tư số 200/2014/TT-BTC ngày 22/12/2014 của Bộ Tài chính</t>
  </si>
  <si>
    <t>Thuyết minh</t>
  </si>
  <si>
    <t>Số cuối năm</t>
  </si>
  <si>
    <t>Số đầu năm</t>
  </si>
  <si>
    <t xml:space="preserve">               A. Tài sản ngắn hạn</t>
  </si>
  <si>
    <t>100</t>
  </si>
  <si>
    <t>I. Tiền và các khoản tương đương tiền</t>
  </si>
  <si>
    <t>110</t>
  </si>
  <si>
    <t>1. Tiền</t>
  </si>
  <si>
    <t>111</t>
  </si>
  <si>
    <t>2. Các khoản tương đương tiền</t>
  </si>
  <si>
    <t>112</t>
  </si>
  <si>
    <t>II. Đầu tư tài chính ngắn hạn</t>
  </si>
  <si>
    <t>120</t>
  </si>
  <si>
    <t>1. Chứng khoán kinh doanh</t>
  </si>
  <si>
    <t>121</t>
  </si>
  <si>
    <t>2. Dự phòng giảm giá chứng khoán kinh doanh (*)</t>
  </si>
  <si>
    <t>122</t>
  </si>
  <si>
    <t>3. Đầu tư nắm giữ đến ngày đáo hạn</t>
  </si>
  <si>
    <t>123</t>
  </si>
  <si>
    <t>III. Các khoản phải thu ngắn hạn</t>
  </si>
  <si>
    <t>130</t>
  </si>
  <si>
    <t>1. Phải thu ngắn hạn của khách hàng</t>
  </si>
  <si>
    <t>131</t>
  </si>
  <si>
    <t>2. Trả trước cho người bán ngắn hạn</t>
  </si>
  <si>
    <t>132</t>
  </si>
  <si>
    <t>3.  Phải thu nội bộ ngắn hạn</t>
  </si>
  <si>
    <t>133</t>
  </si>
  <si>
    <t>4. Phải thu theo tiến độ kế hoạch hợp đồng xây dựng</t>
  </si>
  <si>
    <t>134</t>
  </si>
  <si>
    <t>5.  Phải thu về cho vay ngắn hạn</t>
  </si>
  <si>
    <t>135</t>
  </si>
  <si>
    <t>6. Phải thu ngắn hạn khác</t>
  </si>
  <si>
    <t>136</t>
  </si>
  <si>
    <t>7. Dự phòng các khoản phải thu ngắn hạn khó đòi (*)</t>
  </si>
  <si>
    <t>137</t>
  </si>
  <si>
    <t>8. Tài sản thiếu chờ xử lý</t>
  </si>
  <si>
    <t>139</t>
  </si>
  <si>
    <t>IV. Hàng tồn kho</t>
  </si>
  <si>
    <t>140</t>
  </si>
  <si>
    <t>1. Hàng tồn kho</t>
  </si>
  <si>
    <t>141</t>
  </si>
  <si>
    <t>2. Dự phòng giảm giá hàng tồn kho (*)</t>
  </si>
  <si>
    <t>149</t>
  </si>
  <si>
    <t>V. Tài sản ngắn hạn khác</t>
  </si>
  <si>
    <t>150</t>
  </si>
  <si>
    <t>1. Chi phi trả trước ngắn hạn</t>
  </si>
  <si>
    <t>151</t>
  </si>
  <si>
    <t>2. Thuế giá trị gia tăng được khấu trừ</t>
  </si>
  <si>
    <t>152</t>
  </si>
  <si>
    <t>3. Thuế và các khoản khác phải thu Nhà nước</t>
  </si>
  <si>
    <t>153</t>
  </si>
  <si>
    <t>4. Giao dịch mua bán lại trái phiếu Chính phủ</t>
  </si>
  <si>
    <t>154</t>
  </si>
  <si>
    <t>5. Tài sản ngắn hạn khác</t>
  </si>
  <si>
    <t>155</t>
  </si>
  <si>
    <t xml:space="preserve">               B. Tài sản dài hạn</t>
  </si>
  <si>
    <t>200</t>
  </si>
  <si>
    <t>I. Các khoản phải thu dài hạn</t>
  </si>
  <si>
    <t>210</t>
  </si>
  <si>
    <t>1. Phải thu dài hạn của khách hàng</t>
  </si>
  <si>
    <t>211</t>
  </si>
  <si>
    <t>2. Trả trước cho người bán dài hạn</t>
  </si>
  <si>
    <t>212</t>
  </si>
  <si>
    <t>3. Vốn kinh doanh ở đơn vị trực thuộc</t>
  </si>
  <si>
    <t>213</t>
  </si>
  <si>
    <t>4. Phải thu nội bộ dài hạn</t>
  </si>
  <si>
    <t>214</t>
  </si>
  <si>
    <t>5. Phải thu về cho vay dài hạn</t>
  </si>
  <si>
    <t>215</t>
  </si>
  <si>
    <t>6. Phải thu dài hạn khác</t>
  </si>
  <si>
    <t>216</t>
  </si>
  <si>
    <t>7. Dự phòng phải thu dài hạn khó đòi (*)</t>
  </si>
  <si>
    <t>219</t>
  </si>
  <si>
    <t>II. Tài sản cố định</t>
  </si>
  <si>
    <t>220</t>
  </si>
  <si>
    <t>1. Tài sản cố định hữu hình</t>
  </si>
  <si>
    <t>221</t>
  </si>
  <si>
    <t xml:space="preserve">    - Nguyên giá</t>
  </si>
  <si>
    <t>222</t>
  </si>
  <si>
    <t xml:space="preserve">    - Giá trị hao mòn lũy kế (*)</t>
  </si>
  <si>
    <t>223</t>
  </si>
  <si>
    <t>2. Tài sản cố định thuê tài chính</t>
  </si>
  <si>
    <t>224</t>
  </si>
  <si>
    <t>225</t>
  </si>
  <si>
    <t>226</t>
  </si>
  <si>
    <t>3. Tài sản cố định vô hình</t>
  </si>
  <si>
    <t>227</t>
  </si>
  <si>
    <t>228</t>
  </si>
  <si>
    <t>229</t>
  </si>
  <si>
    <t>III. Bất động sản đầu tư</t>
  </si>
  <si>
    <t>230</t>
  </si>
  <si>
    <t>231</t>
  </si>
  <si>
    <t>232</t>
  </si>
  <si>
    <t>IV. Tài sản dở dang dài hạn</t>
  </si>
  <si>
    <t>240</t>
  </si>
  <si>
    <t>1. Chi phí sản xuất, kinh doanh dở dang dài hạn</t>
  </si>
  <si>
    <t>241</t>
  </si>
  <si>
    <t>2. Chi phí xây dựng cơ bản dở dang</t>
  </si>
  <si>
    <t>242</t>
  </si>
  <si>
    <t>V. Đầu tư tài chính dài hạn</t>
  </si>
  <si>
    <t>250</t>
  </si>
  <si>
    <t>1. Đầu tư vào công ty con</t>
  </si>
  <si>
    <t>251</t>
  </si>
  <si>
    <t>2. Đầu tư vào công ty liên doanh, liên kết</t>
  </si>
  <si>
    <t>252</t>
  </si>
  <si>
    <t>3. Đầu tư góp vốn vào đơn vị khác</t>
  </si>
  <si>
    <t>253</t>
  </si>
  <si>
    <t>4. Dự phòng đầu tư tài chính dài hạn (*)</t>
  </si>
  <si>
    <t>254</t>
  </si>
  <si>
    <t>5. Đầu tư nắm giữ đến ngày đáo hạn</t>
  </si>
  <si>
    <t>255</t>
  </si>
  <si>
    <t>VI. Tài sản dài hạn khác</t>
  </si>
  <si>
    <t>260</t>
  </si>
  <si>
    <t>1. Chi phí trả trước dài hạn</t>
  </si>
  <si>
    <t>261</t>
  </si>
  <si>
    <t>2. Tài sản thuế thu nhập hoãn lại</t>
  </si>
  <si>
    <t>262</t>
  </si>
  <si>
    <t>3. Thiết bị, vật tư, phụ tùng thay thế dài hạn</t>
  </si>
  <si>
    <t>263</t>
  </si>
  <si>
    <t>4. Tài sản dài hạn khác</t>
  </si>
  <si>
    <t>268</t>
  </si>
  <si>
    <t>Tổng cộng tài sản (270 = 100 + 200)</t>
  </si>
  <si>
    <t>270</t>
  </si>
  <si>
    <t xml:space="preserve">               C. Nợ Phải trả</t>
  </si>
  <si>
    <t>300</t>
  </si>
  <si>
    <t>I. Nợ ngắn hạn</t>
  </si>
  <si>
    <t>310</t>
  </si>
  <si>
    <t>1. Phải trả người bán ngắn hạn</t>
  </si>
  <si>
    <t>311</t>
  </si>
  <si>
    <t>2. Người mua trả tiền trước ngắn hạn</t>
  </si>
  <si>
    <t>312</t>
  </si>
  <si>
    <t>3. Thuế và các khoản phải nộp nhà nước</t>
  </si>
  <si>
    <t>313</t>
  </si>
  <si>
    <t>4. Phải trả người lao động</t>
  </si>
  <si>
    <t>314</t>
  </si>
  <si>
    <t>5. Chi phí phải trả ngắn hạn</t>
  </si>
  <si>
    <t>315</t>
  </si>
  <si>
    <t>6. Phải trả nội bộ ngắn hạn</t>
  </si>
  <si>
    <t>316</t>
  </si>
  <si>
    <t>7. Phải trả theo tiến độ kế hoạch hợp đồng xây dựng</t>
  </si>
  <si>
    <t>317</t>
  </si>
  <si>
    <t>8. Doanh thu chưa thực hiện ngắn hạn</t>
  </si>
  <si>
    <t>318</t>
  </si>
  <si>
    <t>9. Phải trả ngắn hạn khác</t>
  </si>
  <si>
    <t>319</t>
  </si>
  <si>
    <t>10. Vay và nợ thuê tài chính ngắn hạn</t>
  </si>
  <si>
    <t>320</t>
  </si>
  <si>
    <t>11. Dự phòng phải trả ngắn hạn</t>
  </si>
  <si>
    <t>321</t>
  </si>
  <si>
    <t>12. Quỹ khen thưởng, phúc lợi</t>
  </si>
  <si>
    <t>322</t>
  </si>
  <si>
    <t>13. Quỹ bình ổn giá</t>
  </si>
  <si>
    <t>323</t>
  </si>
  <si>
    <t>14. Giao dịch mua bán lại trái phiếu Chính phủ</t>
  </si>
  <si>
    <t>324</t>
  </si>
  <si>
    <t>II. Nợ dài hạn</t>
  </si>
  <si>
    <t>330</t>
  </si>
  <si>
    <t>1. Phải trả người bán dài hạn</t>
  </si>
  <si>
    <t>331</t>
  </si>
  <si>
    <t>2. Người mua trả tiền trước dài hạn</t>
  </si>
  <si>
    <t>332</t>
  </si>
  <si>
    <t>3. Chi phí phải trả dài hạn</t>
  </si>
  <si>
    <t>333</t>
  </si>
  <si>
    <t>4. Phải trả nội bộ về vốn kinh doanh</t>
  </si>
  <si>
    <t>334</t>
  </si>
  <si>
    <t>5. Phải trả nội bộ dài hạn</t>
  </si>
  <si>
    <t>335</t>
  </si>
  <si>
    <t>6. Doanh thu chưa thực hiện dài hạn</t>
  </si>
  <si>
    <t>336</t>
  </si>
  <si>
    <t>7. Phải trả dài hạn khác</t>
  </si>
  <si>
    <t>337</t>
  </si>
  <si>
    <t>8. Vay và nợ thuê tài chính dài hạn</t>
  </si>
  <si>
    <t>338</t>
  </si>
  <si>
    <t>9. Trái phiếu chuyển đổi</t>
  </si>
  <si>
    <t>339</t>
  </si>
  <si>
    <t>10. Cổ phiếu ưu đãi</t>
  </si>
  <si>
    <t>340</t>
  </si>
  <si>
    <t>11. Thuế thu nhập hoãn lại phải trả</t>
  </si>
  <si>
    <t>341</t>
  </si>
  <si>
    <t>12. Dự phòng phải trả dài hạn</t>
  </si>
  <si>
    <t>342</t>
  </si>
  <si>
    <t>13. Quỹ phát triển khoa học, công nghệ</t>
  </si>
  <si>
    <t>343</t>
  </si>
  <si>
    <t xml:space="preserve">               D. Vốn chủ sở hữu</t>
  </si>
  <si>
    <t>400</t>
  </si>
  <si>
    <t>I. Vốn chủ sở hữu</t>
  </si>
  <si>
    <t>410</t>
  </si>
  <si>
    <t>1. Vốn góp của chủ sở hữu</t>
  </si>
  <si>
    <t>411</t>
  </si>
  <si>
    <t xml:space="preserve">    - Cổ phiếu phổ thông có quyền biểu quyết</t>
  </si>
  <si>
    <t>411a</t>
  </si>
  <si>
    <t xml:space="preserve">    - Cổ phiếu ưu đãi</t>
  </si>
  <si>
    <t>411b</t>
  </si>
  <si>
    <t>2. Thặng dư vốn cổ phần</t>
  </si>
  <si>
    <t>412</t>
  </si>
  <si>
    <t>3. Quyền chọn chuyển đổi trái phiếu</t>
  </si>
  <si>
    <t>413</t>
  </si>
  <si>
    <t>4. Vốn khác của chủ sở hữu</t>
  </si>
  <si>
    <t>414</t>
  </si>
  <si>
    <t>5. Cổ phiếu quỹ (*)</t>
  </si>
  <si>
    <t>415</t>
  </si>
  <si>
    <t>6. Chênh lệch đánh giá lại tài sản</t>
  </si>
  <si>
    <t>416</t>
  </si>
  <si>
    <t>7. Chênh lệch tỷ giá hối đoái</t>
  </si>
  <si>
    <t>417</t>
  </si>
  <si>
    <t>8. Quỹ đầu tư phát triển</t>
  </si>
  <si>
    <t>418</t>
  </si>
  <si>
    <t>9. Quỹ hỗ trợ sắp xếp doanh nghiệp</t>
  </si>
  <si>
    <t>419</t>
  </si>
  <si>
    <t>10. Quỹ khác thuộc vốn chủ sở hữu</t>
  </si>
  <si>
    <t>420</t>
  </si>
  <si>
    <t>11. Lợi nhuận sau thuế chưa phân phối</t>
  </si>
  <si>
    <t>421</t>
  </si>
  <si>
    <t xml:space="preserve">    - LNST chưa phân phối lũy kế đến cuối kỳ trước</t>
  </si>
  <si>
    <t>421a</t>
  </si>
  <si>
    <t xml:space="preserve">    - LNST chưa phân phối kỳ này</t>
  </si>
  <si>
    <t>421b</t>
  </si>
  <si>
    <t>12. Nguồn vốn đầu tư XDCB</t>
  </si>
  <si>
    <t>422</t>
  </si>
  <si>
    <t>II. Nguồn kinh phí và quỹ khác</t>
  </si>
  <si>
    <t>430</t>
  </si>
  <si>
    <t>1. Nguồn kinh phí</t>
  </si>
  <si>
    <t>431</t>
  </si>
  <si>
    <t>2. Nguồn kinh phí đã hình thành TSCĐ</t>
  </si>
  <si>
    <t>432</t>
  </si>
  <si>
    <t>Tổng cộng nguồn vốn (440 = 300 + 400)</t>
  </si>
  <si>
    <t>440</t>
  </si>
  <si>
    <t>BẢNG CÂN ĐỐI KẾ TOÁN</t>
  </si>
  <si>
    <t>(1)</t>
  </si>
  <si>
    <t>(2)</t>
  </si>
  <si>
    <t>(3)</t>
  </si>
  <si>
    <t>(4)</t>
  </si>
  <si>
    <t>(5)</t>
  </si>
  <si>
    <t>(6)</t>
  </si>
  <si>
    <t>11. Thu nhập khác</t>
  </si>
  <si>
    <t>12. Chi phí khác</t>
  </si>
  <si>
    <t>13. Lợi nhuận khác (40 = 31 - 32)</t>
  </si>
  <si>
    <t>14. Tổng lợi nhuận kế toán trước thuế (50 = 30 + 40)</t>
  </si>
  <si>
    <t>15. Chi phí thuế TNDN hiện hành</t>
  </si>
  <si>
    <t>16. Chi phí thuế TNDN hoãn lại</t>
  </si>
  <si>
    <t>18. Lãi cơ bản trên cổ phiếu (*)</t>
  </si>
  <si>
    <t>19. Lãi suy giảm trên cổ phiếu (*)</t>
  </si>
  <si>
    <t>01</t>
  </si>
  <si>
    <t>02</t>
  </si>
  <si>
    <t>1. Doanh thu bán hàng và cung cấp dịch vụ</t>
  </si>
  <si>
    <t>2. Các khoản giảm trừ doanh thu</t>
  </si>
  <si>
    <t>3. Doanh thu thuần về bán hàng và cung cấp dịch vụ (10= 01-02)</t>
  </si>
  <si>
    <t>4. Giá vốn hàng bán</t>
  </si>
  <si>
    <t>5. Lợi nhuận gộp về bán hàng và cung cấp dịch vụ (20=10 - 11)</t>
  </si>
  <si>
    <t>6. Doanh thu hoạt động tài chính</t>
  </si>
  <si>
    <t>7. Chi phí tài chính</t>
  </si>
  <si>
    <t>8. Chi phí bán hàng</t>
  </si>
  <si>
    <t>9. Chi phí quản lý doanh nghiệp</t>
  </si>
  <si>
    <t>17. Lợi nhuận sau thuế thu nhập doanh nghiệp (60=50 – 51 - 52)</t>
  </si>
  <si>
    <t>Năm nay</t>
  </si>
  <si>
    <t>Năm trước</t>
  </si>
  <si>
    <t>Mã 
số</t>
  </si>
  <si>
    <t>Luỹ kế từ đầu năm</t>
  </si>
  <si>
    <t>(7)</t>
  </si>
  <si>
    <r>
      <t xml:space="preserve">  - Trong đó:</t>
    </r>
    <r>
      <rPr>
        <sz val="10"/>
        <rFont val="Times New Roman"/>
        <family val="1"/>
      </rPr>
      <t xml:space="preserve"> Chi phí lãi vay </t>
    </r>
  </si>
  <si>
    <t>10 Lợi nhuận thuần từ hoạt động kinh doanh {30 = 20 + (21 - 22) - (25 + 26)}</t>
  </si>
  <si>
    <t>BÁO CÁO KẾT QUẢ HOẠT ĐỘNG KINH DOANH</t>
  </si>
  <si>
    <t xml:space="preserve"> Đơn vị tính: Đồng </t>
  </si>
  <si>
    <t xml:space="preserve"> Mẫu số B 02 - DN</t>
  </si>
  <si>
    <t>Ban hành theo Thông tư số 200/2014/TT-BTC</t>
  </si>
  <si>
    <t>Ngày 22/12/2014 của Bộ Tài chính</t>
  </si>
  <si>
    <t>____________________</t>
  </si>
  <si>
    <t>_______________</t>
  </si>
  <si>
    <t>_________________</t>
  </si>
  <si>
    <t>Kế toán</t>
  </si>
  <si>
    <t xml:space="preserve"> Mẫu số B 01 - DN</t>
  </si>
  <si>
    <t>__________________</t>
  </si>
  <si>
    <t>______________</t>
  </si>
  <si>
    <t>________________</t>
  </si>
  <si>
    <t xml:space="preserve">Kế toán </t>
  </si>
  <si>
    <t>Mã
 số</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</si>
  <si>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</si>
  <si>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</si>
  <si>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</si>
  <si>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</si>
  <si>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</si>
  <si>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</si>
  <si>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</si>
  <si>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</si>
  <si>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</si>
  <si>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</si>
  <si>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</si>
  <si>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</si>
  <si>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</si>
  <si>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</si>
  <si>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</si>
  <si>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</si>
  <si>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</si>
  <si>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</si>
  <si>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</si>
  <si>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</si>
  <si>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3. Tiền thu từ đi vay</t>
  </si>
  <si>
    <t>4. Tiền trả nợ gốc vay</t>
  </si>
  <si>
    <t>5. Tiền trả nợ gốc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</si>
  <si>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</si>
  <si>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</si>
  <si>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</si>
  <si>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</si>
  <si>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</si>
  <si>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</si>
  <si>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BÁO CÁO LƯU CHUYỂN TIỀN TỆ</t>
  </si>
  <si>
    <t>(Theo phương pháp trực tiếp)</t>
  </si>
  <si>
    <t>Lũy kế từ đầu năm</t>
  </si>
  <si>
    <t xml:space="preserve"> Mẫu số B 03 - DN</t>
  </si>
  <si>
    <t xml:space="preserve">2. Tiền trả lại vốn góp cho các CSH, mua lại cổ phiếu  của DN đã phát hành   </t>
  </si>
  <si>
    <t>BẢNG CÂN ĐỐI TÀI KHOẢN</t>
  </si>
  <si>
    <t>STK</t>
  </si>
  <si>
    <t>SỐ DƯ ĐẦU NĂM</t>
  </si>
  <si>
    <t>SỐ DƯ ĐẦU QUÝ</t>
  </si>
  <si>
    <t>TKN</t>
  </si>
  <si>
    <t>1- Kỳ kế toán năm Từ ngày 01/01 đến ngày 31/12</t>
  </si>
  <si>
    <t>- Nguyên tắc ghi nhận hàng tồn kho:  Theo giá gốc</t>
  </si>
  <si>
    <t>- Phương pháp hạch toán hàng tồn kho: Kê khai thường xuyên</t>
  </si>
  <si>
    <t>Từ ngày 01/10/2015 đến ngày 31/12/2015</t>
  </si>
  <si>
    <t>Số có khả năng
 trả nợ</t>
  </si>
  <si>
    <t>Số có khả năng 
trả nợ</t>
  </si>
  <si>
    <t>- Doanh thu hợp đồng xây dựng</t>
  </si>
  <si>
    <t>Tháng</t>
  </si>
  <si>
    <t>Quý</t>
  </si>
  <si>
    <t>Năm</t>
  </si>
  <si>
    <t>IV</t>
  </si>
  <si>
    <t>ngày</t>
  </si>
  <si>
    <t xml:space="preserve">                 Giám đốc</t>
  </si>
  <si>
    <t>Ngày 12 tháng 01 năm 2016</t>
  </si>
  <si>
    <t>Quý IV</t>
  </si>
  <si>
    <t xml:space="preserve">1. Hình thức sở hữu vốn: </t>
  </si>
  <si>
    <t>2. Lĩnh vực kinh doanh:</t>
  </si>
  <si>
    <t xml:space="preserve">3. Ngành nghề kinh doanh: </t>
  </si>
  <si>
    <t>Công ty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</si>
</sst>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
    <numFmt numFmtId="166" formatCode="#\ ###\ ###\ ###"/>
    <numFmt numFmtId="167" formatCode=";;;"/>
  </numFmts>
  <fonts count="55" x14ac:knownFonts="1">
    <font>
      <sz val="10"/>
      <name val="Arial"/>
      <charset val="1"/>
    </font>
    <font>
      <sz val="11"/>
      <color indexed="8"/>
      <name val="Times New Roman"/>
      <charset val="1"/>
    </font>
    <font>
      <b/>
      <sz val="12"/>
      <color indexed="8"/>
      <name val="Times New Roman"/>
      <charset val="1"/>
    </font>
    <font>
      <i/>
      <sz val="10"/>
      <color indexed="8"/>
      <name val="Times New Roman"/>
      <charset val="1"/>
    </font>
    <font>
      <b/>
      <sz val="16"/>
      <color indexed="8"/>
      <name val="Times New Roman"/>
      <charset val="1"/>
    </font>
    <font>
      <b/>
      <i/>
      <sz val="12"/>
      <color indexed="8"/>
      <name val="Times New Roman"/>
      <charset val="1"/>
    </font>
    <font>
      <sz val="12"/>
      <color indexed="8"/>
      <name val="Times New Roman"/>
      <charset val="1"/>
    </font>
    <font>
      <i/>
      <sz val="12"/>
      <color indexed="8"/>
      <name val="Times New Roman"/>
      <charset val="1"/>
    </font>
    <font>
      <b/>
      <sz val="11"/>
      <color indexed="8"/>
      <name val="Times New Roman"/>
      <charset val="1"/>
    </font>
    <font>
      <sz val="10"/>
      <color indexed="8"/>
      <name val="Times New Roman"/>
      <charset val="1"/>
    </font>
    <font>
      <sz val="9"/>
      <color indexed="8"/>
      <name val="Arial Narrow"/>
      <charset val="1"/>
    </font>
    <font>
      <b/>
      <sz val="10"/>
      <color indexed="8"/>
      <name val="Times New Roman"/>
      <charset val="1"/>
    </font>
    <font>
      <b/>
      <sz val="9"/>
      <color indexed="8"/>
      <name val="Arial Narrow"/>
    </font>
    <font>
      <b/>
      <sz val="9"/>
      <color indexed="8"/>
      <name val="Arial Narrow"/>
      <charset val="1"/>
    </font>
    <font>
      <i/>
      <sz val="11"/>
      <color indexed="8"/>
      <name val="Times New Roman"/>
      <charset val="1"/>
    </font>
    <font>
      <b/>
      <sz val="12"/>
      <color indexed="8"/>
      <name val="Times New Roman"/>
    </font>
    <font>
      <sz val="8"/>
      <name val="Arial"/>
      <charset val="1"/>
    </font>
    <font>
      <b/>
      <sz val="14"/>
      <name val="Times New Roman"/>
      <family val="1"/>
    </font>
    <font>
      <sz val="12"/>
      <name val="Times New Roman"/>
      <family val="1"/>
    </font>
    <font>
      <b/>
      <sz val="12"/>
      <name val="Times New Roman"/>
      <family val="1"/>
    </font>
    <font>
      <b/>
      <sz val="10"/>
      <name val="Times New Roman"/>
      <family val="1"/>
    </font>
    <font>
      <b/>
      <sz val="11"/>
      <name val="Times New Roman"/>
      <family val="1"/>
    </font>
    <font>
      <sz val="11"/>
      <name val="Arial"/>
      <charset val="1"/>
    </font>
    <font>
      <sz val="11"/>
      <name val="Times New Roman"/>
      <family val="1"/>
    </font>
    <font>
      <b/>
      <sz val="9"/>
      <name val="Times New Roman"/>
      <family val="1"/>
    </font>
    <font>
      <sz val="10"/>
      <name val="Times New Roman"/>
      <family val="1"/>
    </font>
    <font>
      <i/>
      <sz val="11"/>
      <name val="Times New Roman"/>
      <family val="1"/>
    </font>
    <font>
      <sz val="10"/>
      <name val="Arial"/>
      <charset val="1"/>
    </font>
    <font>
      <i/>
      <sz val="10"/>
      <name val="Times New Roman"/>
      <family val="1"/>
    </font>
    <font>
      <b/>
      <sz val="11"/>
      <name val="Tahoma"/>
      <family val="2"/>
    </font>
    <font>
      <i/>
      <sz val="9"/>
      <name val="Times New Roman"/>
      <family val="1"/>
    </font>
    <font>
      <sz val="12"/>
      <color indexed="9"/>
      <name val="Times New Roman"/>
      <family val="1"/>
    </font>
    <font>
      <sz val="12"/>
      <name val="Arial"/>
      <charset val="1"/>
    </font>
    <font>
      <b/>
      <i/>
      <sz val="11"/>
      <name val="Times New Roman"/>
      <family val="1"/>
    </font>
    <font>
      <b/>
      <i/>
      <sz val="10"/>
      <name val="Times New Roman"/>
      <family val="1"/>
    </font>
    <font>
      <b/>
      <sz val="16"/>
      <name val="Times New Roman"/>
      <family val="1"/>
    </font>
    <font>
      <b/>
      <sz val="12"/>
      <color indexed="9"/>
      <name val="Times New Roman"/>
      <family val="1"/>
    </font>
    <font>
      <sz val="11"/>
      <color indexed="9"/>
      <name val="Times New Roman"/>
      <family val="1"/>
    </font>
    <font>
      <sz val="10"/>
      <name val="Arial"/>
    </font>
    <font>
      <sz val="12"/>
      <color theme="0"/>
      <name val="Times New Roman"/>
      <family val="1"/>
    </font>
    <font>
      <b/>
      <sz val="12"/>
      <color theme="0"/>
      <name val="Times New Roman"/>
      <family val="1"/>
    </font>
    <font>
      <sz val="9"/>
      <color indexed="8"/>
      <name val="Arial Narrow"/>
      <family val="2"/>
    </font>
    <font>
      <b/>
      <i/>
      <sz val="12"/>
      <color indexed="8"/>
      <name val="Times New Roman"/>
      <family val="1"/>
    </font>
    <font>
      <b/>
      <sz val="10"/>
      <color indexed="8"/>
      <name val="Times New Roman"/>
      <family val="1"/>
    </font>
    <font>
      <b/>
      <sz val="9"/>
      <color indexed="8"/>
      <name val="Arial Narrow"/>
      <family val="2"/>
    </font>
    <font>
      <sz val="10"/>
      <color indexed="8"/>
      <name val="Times New Roman"/>
      <family val="1"/>
    </font>
    <font>
      <b/>
      <sz val="7"/>
      <color indexed="8"/>
      <name val="Arial Narrow"/>
      <family val="2"/>
    </font>
    <font>
      <sz val="7"/>
      <color indexed="8"/>
      <name val="Arial Narrow"/>
      <family val="2"/>
    </font>
    <font>
      <sz val="12"/>
      <color indexed="8"/>
      <name val="Times New Roman"/>
      <family val="1"/>
    </font>
    <font>
      <sz val="11"/>
      <color indexed="8"/>
      <name val="Times New Roman"/>
      <family val="1"/>
    </font>
    <font>
      <sz val="9"/>
      <name val="Arial"/>
      <family val="2"/>
    </font>
    <font>
      <sz val="9"/>
      <name val="Times New Roman"/>
      <family val="1"/>
    </font>
    <font>
      <i/>
      <sz val="11"/>
      <color indexed="8"/>
      <name val="Times New Roman"/>
      <family val="1"/>
    </font>
    <font>
      <sz val="12"/>
      <color theme="4"/>
      <name val="Times New Roman"/>
      <family val="1"/>
    </font>
    <font>
      <b/>
      <sz val="11"/>
      <color indexed="8"/>
      <name val="Times New Roman"/>
      <family val="1"/>
    </font>
  </fonts>
  <fills count="7">
    <fill>
      <patternFill patternType="none"/>
    </fill>
    <fill>
      <patternFill patternType="gray125"/>
    </fill>
    <fill>
      <patternFill patternType="solid">
        <fgColor indexed="9"/>
      </patternFill>
    </fill>
    <fill>
      <patternFill patternType="solid">
        <fgColor theme="4"/>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79998168889431442"/>
        <bgColor indexed="64"/>
      </patternFill>
    </fill>
  </fills>
  <borders count="39">
    <border>
      <left/>
      <right/>
      <top/>
      <bottom/>
      <diagonal/>
    </border>
    <border>
      <left/>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38" fillId="0" borderId="0"/>
  </cellStyleXfs>
  <cellXfs count="313">
    <xf numFmtId="0" fontId="0" fillId="0" borderId="0" xfId="0"/>
    <xf numFmtId="0" fontId="0" fillId="0" borderId="1" xfId="0" applyNumberFormat="1" applyFont="1" applyFill="1" applyBorder="1" applyAlignment="1" applyProtection="1">
      <alignment vertical="top"/>
    </xf>
    <xf numFmtId="0" fontId="9" fillId="0" borderId="4" xfId="0" applyNumberFormat="1" applyFont="1" applyFill="1" applyBorder="1" applyAlignment="1" applyProtection="1">
      <alignment horizontal="left" vertical="center" wrapText="1" readingOrder="1"/>
    </xf>
    <xf numFmtId="0" fontId="0" fillId="0" borderId="5" xfId="0" applyNumberFormat="1" applyFont="1" applyFill="1" applyBorder="1" applyAlignment="1" applyProtection="1">
      <alignment vertical="top"/>
    </xf>
    <xf numFmtId="0" fontId="18" fillId="0" borderId="0" xfId="0" applyFont="1"/>
    <xf numFmtId="0" fontId="22" fillId="0" borderId="0" xfId="0" applyFont="1"/>
    <xf numFmtId="0" fontId="23" fillId="0" borderId="0" xfId="0" applyFont="1"/>
    <xf numFmtId="0" fontId="23" fillId="0" borderId="0" xfId="0" applyFont="1" applyAlignment="1">
      <alignment horizontal="center"/>
    </xf>
    <xf numFmtId="0" fontId="21" fillId="0" borderId="7" xfId="0" applyFont="1" applyBorder="1" applyAlignment="1">
      <alignment horizontal="center" vertical="center" wrapText="1"/>
    </xf>
    <xf numFmtId="166" fontId="21" fillId="0" borderId="7" xfId="0" applyNumberFormat="1" applyFont="1" applyBorder="1" applyAlignment="1">
      <alignment horizontal="center" vertical="center" wrapText="1"/>
    </xf>
    <xf numFmtId="0" fontId="23" fillId="0" borderId="9" xfId="0" applyFont="1" applyBorder="1"/>
    <xf numFmtId="0" fontId="23" fillId="0" borderId="9" xfId="0" applyFont="1" applyBorder="1" applyAlignment="1">
      <alignment horizontal="center"/>
    </xf>
    <xf numFmtId="0" fontId="21" fillId="0" borderId="9" xfId="0" applyFont="1" applyBorder="1"/>
    <xf numFmtId="0" fontId="21" fillId="0" borderId="9" xfId="0" applyFont="1" applyBorder="1" applyAlignment="1">
      <alignment horizontal="center"/>
    </xf>
    <xf numFmtId="0" fontId="21" fillId="0" borderId="10" xfId="0" applyFont="1" applyBorder="1"/>
    <xf numFmtId="0" fontId="21" fillId="0" borderId="10" xfId="0" applyFont="1" applyBorder="1" applyAlignment="1">
      <alignment horizontal="center"/>
    </xf>
    <xf numFmtId="0" fontId="22" fillId="0" borderId="0" xfId="0" applyFont="1" applyAlignment="1">
      <alignment horizontal="center"/>
    </xf>
    <xf numFmtId="0" fontId="24" fillId="0" borderId="7" xfId="0" applyFont="1" applyBorder="1" applyAlignment="1">
      <alignment horizontal="center" vertical="center" wrapText="1"/>
    </xf>
    <xf numFmtId="166" fontId="24" fillId="0" borderId="7" xfId="0" applyNumberFormat="1" applyFont="1" applyBorder="1" applyAlignment="1">
      <alignment horizontal="center" vertical="center" wrapText="1"/>
    </xf>
    <xf numFmtId="0" fontId="23" fillId="0" borderId="9" xfId="0" applyFont="1" applyBorder="1" applyAlignment="1">
      <alignment horizontal="justify" vertical="top" wrapText="1"/>
    </xf>
    <xf numFmtId="0" fontId="26" fillId="0" borderId="9" xfId="0" applyFont="1" applyBorder="1" applyAlignment="1">
      <alignment horizontal="justify" vertical="top" wrapText="1"/>
    </xf>
    <xf numFmtId="0" fontId="23" fillId="0" borderId="10" xfId="0" applyFont="1" applyBorder="1" applyAlignment="1">
      <alignment horizontal="justify" vertical="top" wrapText="1"/>
    </xf>
    <xf numFmtId="0" fontId="24" fillId="2" borderId="7"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xf>
    <xf numFmtId="0" fontId="20" fillId="0" borderId="0" xfId="0" applyFont="1" applyBorder="1" applyAlignment="1" applyProtection="1">
      <alignment horizontal="center"/>
      <protection hidden="1"/>
    </xf>
    <xf numFmtId="49" fontId="24" fillId="2" borderId="7" xfId="0" applyNumberFormat="1" applyFont="1" applyFill="1" applyBorder="1" applyAlignment="1" applyProtection="1">
      <alignment horizontal="center" vertical="center" wrapText="1"/>
    </xf>
    <xf numFmtId="0" fontId="20" fillId="0" borderId="11" xfId="0" applyFont="1" applyBorder="1" applyAlignment="1" applyProtection="1">
      <alignment horizontal="center"/>
      <protection hidden="1"/>
    </xf>
    <xf numFmtId="0" fontId="27" fillId="0" borderId="0" xfId="0" applyFont="1"/>
    <xf numFmtId="0" fontId="25" fillId="0" borderId="8" xfId="0" applyFont="1" applyBorder="1" applyAlignment="1">
      <alignment horizontal="justify" wrapText="1"/>
    </xf>
    <xf numFmtId="49" fontId="25" fillId="0" borderId="8" xfId="0" applyNumberFormat="1" applyFont="1" applyBorder="1" applyAlignment="1">
      <alignment horizontal="center" wrapText="1"/>
    </xf>
    <xf numFmtId="166" fontId="20" fillId="0" borderId="8" xfId="0" applyNumberFormat="1" applyFont="1" applyBorder="1" applyAlignment="1"/>
    <xf numFmtId="0" fontId="25" fillId="0" borderId="9" xfId="0" applyFont="1" applyBorder="1" applyAlignment="1">
      <alignment horizontal="justify" wrapText="1"/>
    </xf>
    <xf numFmtId="49" fontId="25" fillId="0" borderId="9" xfId="0" applyNumberFormat="1" applyFont="1" applyBorder="1" applyAlignment="1">
      <alignment horizontal="center" wrapText="1"/>
    </xf>
    <xf numFmtId="166" fontId="20" fillId="0" borderId="9" xfId="0" applyNumberFormat="1" applyFont="1" applyBorder="1" applyAlignment="1"/>
    <xf numFmtId="0" fontId="27" fillId="0" borderId="9" xfId="0" applyFont="1" applyBorder="1" applyAlignment="1"/>
    <xf numFmtId="0" fontId="28" fillId="0" borderId="9" xfId="0" applyFont="1" applyBorder="1" applyAlignment="1">
      <alignment horizontal="justify" wrapText="1"/>
    </xf>
    <xf numFmtId="166" fontId="25" fillId="0" borderId="9" xfId="0" applyNumberFormat="1" applyFont="1" applyBorder="1" applyAlignment="1"/>
    <xf numFmtId="0" fontId="25" fillId="0" borderId="10" xfId="0" applyFont="1" applyBorder="1" applyAlignment="1">
      <alignment horizontal="justify" wrapText="1"/>
    </xf>
    <xf numFmtId="49" fontId="25" fillId="0" borderId="10" xfId="0" applyNumberFormat="1" applyFont="1" applyBorder="1" applyAlignment="1">
      <alignment horizontal="center" wrapText="1"/>
    </xf>
    <xf numFmtId="0" fontId="27" fillId="0" borderId="10" xfId="0" applyFont="1" applyBorder="1" applyAlignment="1"/>
    <xf numFmtId="49" fontId="21" fillId="0" borderId="0" xfId="0" applyNumberFormat="1" applyFont="1" applyAlignment="1"/>
    <xf numFmtId="49" fontId="29" fillId="0" borderId="0" xfId="0" applyNumberFormat="1" applyFont="1" applyAlignment="1">
      <alignment vertical="top"/>
    </xf>
    <xf numFmtId="49" fontId="25" fillId="0" borderId="0" xfId="0" applyNumberFormat="1" applyFont="1" applyAlignment="1">
      <alignment vertical="top"/>
    </xf>
    <xf numFmtId="49" fontId="25" fillId="0" borderId="0" xfId="0" applyNumberFormat="1" applyFont="1" applyAlignment="1"/>
    <xf numFmtId="0" fontId="18" fillId="0" borderId="0" xfId="0" applyFont="1" applyProtection="1">
      <protection hidden="1"/>
    </xf>
    <xf numFmtId="0" fontId="25" fillId="0" borderId="0" xfId="0" applyFont="1" applyProtection="1">
      <protection hidden="1"/>
    </xf>
    <xf numFmtId="0" fontId="28" fillId="0" borderId="0" xfId="0" applyFont="1" applyAlignment="1" applyProtection="1">
      <alignment vertical="center"/>
      <protection hidden="1"/>
    </xf>
    <xf numFmtId="49" fontId="25" fillId="0" borderId="0" xfId="0" applyNumberFormat="1" applyFont="1" applyBorder="1" applyAlignment="1"/>
    <xf numFmtId="49" fontId="25" fillId="0" borderId="0" xfId="0" applyNumberFormat="1" applyFont="1" applyBorder="1" applyAlignment="1">
      <alignment vertical="top"/>
    </xf>
    <xf numFmtId="0" fontId="30" fillId="0" borderId="0" xfId="0" applyFont="1" applyBorder="1" applyAlignment="1" applyProtection="1">
      <alignment horizontal="center"/>
      <protection hidden="1"/>
    </xf>
    <xf numFmtId="49" fontId="17" fillId="0" borderId="0" xfId="0" applyNumberFormat="1" applyFont="1" applyBorder="1" applyAlignment="1"/>
    <xf numFmtId="0" fontId="21" fillId="0" borderId="0" xfId="0" applyNumberFormat="1" applyFont="1" applyAlignment="1"/>
    <xf numFmtId="0" fontId="31" fillId="0" borderId="0" xfId="0" applyFont="1" applyProtection="1">
      <protection hidden="1"/>
    </xf>
    <xf numFmtId="38" fontId="18" fillId="0" borderId="0" xfId="0" applyNumberFormat="1" applyFont="1" applyProtection="1">
      <protection hidden="1"/>
    </xf>
    <xf numFmtId="0" fontId="19" fillId="0" borderId="0" xfId="0" applyFont="1" applyBorder="1" applyProtection="1">
      <protection hidden="1"/>
    </xf>
    <xf numFmtId="0" fontId="19" fillId="0" borderId="0" xfId="0" applyFont="1" applyBorder="1" applyAlignment="1" applyProtection="1">
      <alignment horizontal="left"/>
      <protection hidden="1"/>
    </xf>
    <xf numFmtId="0" fontId="25" fillId="0" borderId="0" xfId="0" applyFont="1"/>
    <xf numFmtId="49" fontId="21" fillId="0" borderId="0" xfId="0" applyNumberFormat="1" applyFont="1" applyAlignment="1">
      <alignment vertical="top"/>
    </xf>
    <xf numFmtId="0" fontId="25" fillId="0" borderId="0" xfId="0" applyNumberFormat="1" applyFont="1" applyBorder="1" applyAlignment="1"/>
    <xf numFmtId="49" fontId="20" fillId="0" borderId="0" xfId="0" applyNumberFormat="1" applyFont="1" applyAlignment="1"/>
    <xf numFmtId="49" fontId="20" fillId="0" borderId="0" xfId="0" applyNumberFormat="1" applyFont="1" applyAlignment="1">
      <alignment vertical="top"/>
    </xf>
    <xf numFmtId="49" fontId="29" fillId="0" borderId="0" xfId="0" applyNumberFormat="1" applyFont="1" applyAlignment="1"/>
    <xf numFmtId="49" fontId="25" fillId="0" borderId="0" xfId="0" applyNumberFormat="1" applyFont="1" applyAlignment="1">
      <alignment horizontal="center"/>
    </xf>
    <xf numFmtId="0" fontId="25" fillId="0" borderId="0" xfId="0" applyFont="1" applyAlignment="1"/>
    <xf numFmtId="0" fontId="25" fillId="0" borderId="0" xfId="0" applyNumberFormat="1" applyFont="1" applyBorder="1" applyAlignment="1">
      <alignment horizontal="right"/>
    </xf>
    <xf numFmtId="0" fontId="23" fillId="0" borderId="9" xfId="0" applyFont="1" applyBorder="1" applyAlignment="1">
      <alignment horizontal="center" vertical="top" wrapText="1"/>
    </xf>
    <xf numFmtId="0" fontId="33" fillId="0" borderId="9" xfId="0" applyFont="1" applyBorder="1" applyAlignment="1">
      <alignment horizontal="center" vertical="top" wrapText="1"/>
    </xf>
    <xf numFmtId="0" fontId="21" fillId="0" borderId="10" xfId="0" applyFont="1" applyBorder="1" applyAlignment="1">
      <alignment horizontal="center" vertical="top" wrapText="1"/>
    </xf>
    <xf numFmtId="0" fontId="23" fillId="0" borderId="10" xfId="0" applyFont="1" applyBorder="1" applyAlignment="1">
      <alignment horizontal="center" vertical="top" wrapText="1"/>
    </xf>
    <xf numFmtId="0" fontId="21" fillId="0" borderId="9" xfId="0" applyFont="1" applyBorder="1" applyAlignment="1">
      <alignment horizontal="center" vertical="top" wrapText="1"/>
    </xf>
    <xf numFmtId="49" fontId="20" fillId="0" borderId="7" xfId="0" applyNumberFormat="1" applyFont="1" applyBorder="1" applyAlignment="1">
      <alignment horizontal="center" wrapText="1"/>
    </xf>
    <xf numFmtId="0" fontId="25" fillId="0" borderId="0" xfId="0" applyFont="1" applyBorder="1" applyProtection="1">
      <protection hidden="1"/>
    </xf>
    <xf numFmtId="0" fontId="20" fillId="0" borderId="0" xfId="0" applyFont="1" applyBorder="1" applyAlignment="1" applyProtection="1">
      <alignment horizontal="left"/>
      <protection hidden="1"/>
    </xf>
    <xf numFmtId="0" fontId="25" fillId="0" borderId="0" xfId="0" applyFont="1" applyBorder="1" applyAlignment="1" applyProtection="1">
      <alignment horizontal="center"/>
      <protection hidden="1"/>
    </xf>
    <xf numFmtId="38" fontId="25" fillId="0" borderId="0" xfId="0" applyNumberFormat="1" applyFont="1" applyBorder="1" applyProtection="1">
      <protection hidden="1"/>
    </xf>
    <xf numFmtId="3" fontId="25" fillId="0" borderId="0" xfId="0" applyNumberFormat="1" applyFont="1" applyBorder="1" applyProtection="1">
      <protection hidden="1"/>
    </xf>
    <xf numFmtId="0" fontId="20" fillId="0" borderId="0" xfId="0" applyFont="1" applyBorder="1" applyProtection="1">
      <protection hidden="1"/>
    </xf>
    <xf numFmtId="0" fontId="21" fillId="0" borderId="0" xfId="0" applyFont="1" applyBorder="1" applyProtection="1">
      <protection hidden="1"/>
    </xf>
    <xf numFmtId="49" fontId="23" fillId="0" borderId="0" xfId="0" applyNumberFormat="1" applyFont="1" applyAlignment="1">
      <alignment vertical="top"/>
    </xf>
    <xf numFmtId="0" fontId="21" fillId="0" borderId="12" xfId="0" applyFont="1" applyBorder="1" applyAlignment="1">
      <alignment horizontal="justify" vertical="top" wrapText="1"/>
    </xf>
    <xf numFmtId="0" fontId="23" fillId="0" borderId="13" xfId="0" applyFont="1" applyBorder="1" applyAlignment="1">
      <alignment horizontal="justify" vertical="top" wrapText="1"/>
    </xf>
    <xf numFmtId="0" fontId="33" fillId="0" borderId="13" xfId="0" applyFont="1" applyBorder="1" applyAlignment="1">
      <alignment horizontal="justify" vertical="top" wrapText="1"/>
    </xf>
    <xf numFmtId="0" fontId="21" fillId="0" borderId="13" xfId="0" applyFont="1" applyBorder="1" applyAlignment="1">
      <alignment horizontal="justify" vertical="top" wrapText="1"/>
    </xf>
    <xf numFmtId="0" fontId="21" fillId="0" borderId="14" xfId="0" applyFont="1" applyBorder="1" applyAlignment="1">
      <alignment horizontal="justify" vertical="top" wrapText="1"/>
    </xf>
    <xf numFmtId="0" fontId="23" fillId="0" borderId="13" xfId="0" applyFont="1" applyBorder="1" applyAlignment="1">
      <alignment vertical="top"/>
    </xf>
    <xf numFmtId="0" fontId="23" fillId="0" borderId="15" xfId="0" applyFont="1" applyBorder="1" applyAlignment="1">
      <alignment vertical="top"/>
    </xf>
    <xf numFmtId="0" fontId="21" fillId="0" borderId="15" xfId="0" applyFont="1" applyBorder="1" applyAlignment="1">
      <alignment vertical="top"/>
    </xf>
    <xf numFmtId="0" fontId="33" fillId="0" borderId="15" xfId="0" applyFont="1" applyBorder="1" applyAlignment="1">
      <alignment vertical="top"/>
    </xf>
    <xf numFmtId="0" fontId="21" fillId="0" borderId="16" xfId="0" applyFont="1" applyBorder="1" applyAlignment="1">
      <alignment vertical="top"/>
    </xf>
    <xf numFmtId="0" fontId="20" fillId="0" borderId="0" xfId="0" applyNumberFormat="1" applyFont="1" applyBorder="1" applyAlignment="1"/>
    <xf numFmtId="49" fontId="25" fillId="0" borderId="0" xfId="0" applyNumberFormat="1" applyFont="1" applyAlignment="1">
      <alignment horizontal="left" vertical="top"/>
    </xf>
    <xf numFmtId="49" fontId="21" fillId="0" borderId="0" xfId="0" applyNumberFormat="1" applyFont="1" applyAlignment="1">
      <alignment horizontal="left"/>
    </xf>
    <xf numFmtId="0" fontId="22" fillId="0" borderId="0" xfId="0" applyFont="1" applyAlignment="1">
      <alignment horizontal="left"/>
    </xf>
    <xf numFmtId="49" fontId="17" fillId="0" borderId="0" xfId="0" applyNumberFormat="1" applyFont="1" applyAlignment="1">
      <alignment vertical="top"/>
    </xf>
    <xf numFmtId="0" fontId="34" fillId="0" borderId="0" xfId="0" applyFont="1" applyBorder="1" applyAlignment="1" applyProtection="1">
      <alignment vertical="center"/>
      <protection hidden="1"/>
    </xf>
    <xf numFmtId="0" fontId="20" fillId="0" borderId="0" xfId="0" applyFont="1" applyBorder="1" applyAlignment="1" applyProtection="1">
      <protection hidden="1"/>
    </xf>
    <xf numFmtId="0" fontId="18" fillId="0" borderId="0" xfId="0" applyFont="1" applyAlignment="1"/>
    <xf numFmtId="3" fontId="18" fillId="0" borderId="0" xfId="0" applyNumberFormat="1" applyFont="1" applyProtection="1">
      <protection hidden="1"/>
    </xf>
    <xf numFmtId="0" fontId="19" fillId="0" borderId="0" xfId="0" applyFont="1"/>
    <xf numFmtId="3" fontId="19" fillId="0" borderId="7" xfId="0" applyNumberFormat="1" applyFont="1" applyBorder="1" applyAlignment="1" applyProtection="1">
      <alignment horizontal="center"/>
      <protection hidden="1"/>
    </xf>
    <xf numFmtId="3" fontId="19" fillId="0" borderId="17" xfId="0" applyNumberFormat="1" applyFont="1" applyBorder="1" applyAlignment="1" applyProtection="1">
      <alignment horizontal="center"/>
      <protection hidden="1"/>
    </xf>
    <xf numFmtId="0" fontId="31" fillId="0" borderId="0" xfId="0" applyFont="1"/>
    <xf numFmtId="38" fontId="18" fillId="0" borderId="8" xfId="0" applyNumberFormat="1" applyFont="1" applyBorder="1"/>
    <xf numFmtId="38" fontId="18" fillId="0" borderId="8" xfId="0" applyNumberFormat="1" applyFont="1" applyBorder="1" applyProtection="1">
      <protection hidden="1"/>
    </xf>
    <xf numFmtId="38" fontId="18" fillId="0" borderId="9" xfId="0" applyNumberFormat="1" applyFont="1" applyBorder="1"/>
    <xf numFmtId="38" fontId="18" fillId="0" borderId="9" xfId="0" applyNumberFormat="1" applyFont="1" applyBorder="1" applyProtection="1">
      <protection hidden="1"/>
    </xf>
    <xf numFmtId="0" fontId="19" fillId="0" borderId="0" xfId="0" applyFont="1" applyAlignment="1">
      <alignment horizontal="right"/>
    </xf>
    <xf numFmtId="0" fontId="36" fillId="0" borderId="0" xfId="0" applyFont="1" applyAlignment="1">
      <alignment horizontal="right"/>
    </xf>
    <xf numFmtId="0" fontId="36" fillId="0" borderId="0" xfId="0" applyFont="1"/>
    <xf numFmtId="0" fontId="37" fillId="0" borderId="0" xfId="0" applyFont="1"/>
    <xf numFmtId="3" fontId="19" fillId="0" borderId="0" xfId="0" applyNumberFormat="1" applyFont="1" applyBorder="1" applyAlignment="1" applyProtection="1">
      <alignment horizontal="center" vertical="center"/>
      <protection hidden="1"/>
    </xf>
    <xf numFmtId="3" fontId="18" fillId="0" borderId="7" xfId="0" quotePrefix="1" applyNumberFormat="1" applyFont="1" applyBorder="1" applyAlignment="1" applyProtection="1">
      <alignment horizontal="center"/>
      <protection hidden="1"/>
    </xf>
    <xf numFmtId="0" fontId="23" fillId="0" borderId="8" xfId="0" applyFont="1" applyBorder="1"/>
    <xf numFmtId="3" fontId="23" fillId="0" borderId="9" xfId="0" applyNumberFormat="1" applyFont="1" applyBorder="1"/>
    <xf numFmtId="0" fontId="23" fillId="0" borderId="9" xfId="0" applyFont="1" applyBorder="1" applyAlignment="1">
      <alignment horizontal="left"/>
    </xf>
    <xf numFmtId="0" fontId="18" fillId="0" borderId="11" xfId="0" applyFont="1" applyBorder="1"/>
    <xf numFmtId="0" fontId="23" fillId="0" borderId="10" xfId="0" applyFont="1" applyBorder="1"/>
    <xf numFmtId="38" fontId="18" fillId="0" borderId="10" xfId="0" applyNumberFormat="1" applyFont="1" applyBorder="1" applyProtection="1">
      <protection hidden="1"/>
    </xf>
    <xf numFmtId="167" fontId="18" fillId="3" borderId="0" xfId="0" applyNumberFormat="1" applyFont="1" applyFill="1"/>
    <xf numFmtId="0" fontId="39" fillId="0" borderId="0" xfId="0" applyFont="1"/>
    <xf numFmtId="0" fontId="40" fillId="0" borderId="0" xfId="0" applyFont="1"/>
    <xf numFmtId="38" fontId="18" fillId="0" borderId="10" xfId="0" applyNumberFormat="1" applyFont="1" applyBorder="1"/>
    <xf numFmtId="38" fontId="19" fillId="0" borderId="11" xfId="0" applyNumberFormat="1" applyFont="1" applyBorder="1"/>
    <xf numFmtId="0" fontId="43" fillId="0" borderId="6" xfId="0" applyNumberFormat="1" applyFont="1" applyFill="1" applyBorder="1" applyAlignment="1" applyProtection="1">
      <alignment horizontal="center" vertical="center" wrapText="1" readingOrder="1"/>
    </xf>
    <xf numFmtId="164" fontId="46" fillId="0" borderId="3" xfId="0" applyNumberFormat="1" applyFont="1" applyFill="1" applyBorder="1" applyAlignment="1" applyProtection="1">
      <alignment horizontal="right" vertical="center" wrapText="1" readingOrder="1"/>
    </xf>
    <xf numFmtId="0" fontId="0" fillId="0" borderId="0" xfId="0" applyNumberFormat="1" applyFont="1" applyFill="1" applyBorder="1" applyAlignment="1" applyProtection="1">
      <alignment vertical="top"/>
    </xf>
    <xf numFmtId="0" fontId="8" fillId="0" borderId="24" xfId="0" applyNumberFormat="1" applyFont="1" applyFill="1" applyBorder="1" applyAlignment="1" applyProtection="1">
      <alignment horizontal="center" vertical="center" wrapText="1" readingOrder="1"/>
    </xf>
    <xf numFmtId="0" fontId="9" fillId="0" borderId="26" xfId="0" applyNumberFormat="1" applyFont="1" applyFill="1" applyBorder="1" applyAlignment="1" applyProtection="1">
      <alignment horizontal="left" vertical="center" wrapText="1" readingOrder="1"/>
    </xf>
    <xf numFmtId="0" fontId="8" fillId="0" borderId="0" xfId="0" applyNumberFormat="1" applyFont="1" applyFill="1" applyBorder="1" applyAlignment="1" applyProtection="1">
      <alignment horizontal="center" vertical="center" wrapText="1" readingOrder="1"/>
    </xf>
    <xf numFmtId="164" fontId="12" fillId="0" borderId="0" xfId="0" applyNumberFormat="1" applyFont="1" applyFill="1" applyBorder="1" applyAlignment="1" applyProtection="1">
      <alignment horizontal="right" vertical="center" wrapText="1" readingOrder="1"/>
    </xf>
    <xf numFmtId="0" fontId="43" fillId="0" borderId="24" xfId="0" applyNumberFormat="1" applyFont="1" applyFill="1" applyBorder="1" applyAlignment="1" applyProtection="1">
      <alignment horizontal="center" vertical="center" wrapText="1" readingOrder="1"/>
    </xf>
    <xf numFmtId="164" fontId="46" fillId="0" borderId="33" xfId="0" applyNumberFormat="1" applyFont="1" applyFill="1" applyBorder="1" applyAlignment="1" applyProtection="1">
      <alignment horizontal="right" vertical="center" wrapText="1" readingOrder="1"/>
    </xf>
    <xf numFmtId="164" fontId="46" fillId="0" borderId="26" xfId="0" applyNumberFormat="1" applyFont="1" applyFill="1" applyBorder="1" applyAlignment="1" applyProtection="1">
      <alignment horizontal="right" vertical="center" wrapText="1" readingOrder="1"/>
    </xf>
    <xf numFmtId="38" fontId="23" fillId="0" borderId="9" xfId="0" applyNumberFormat="1" applyFont="1" applyBorder="1"/>
    <xf numFmtId="38" fontId="21" fillId="0" borderId="9" xfId="0" applyNumberFormat="1" applyFont="1" applyBorder="1"/>
    <xf numFmtId="38" fontId="21" fillId="0" borderId="10" xfId="0" applyNumberFormat="1" applyFont="1" applyBorder="1"/>
    <xf numFmtId="0" fontId="25" fillId="0" borderId="0" xfId="0" applyNumberFormat="1" applyFont="1" applyAlignment="1"/>
    <xf numFmtId="0" fontId="18" fillId="0" borderId="0" xfId="0" applyFont="1" applyFill="1"/>
    <xf numFmtId="0" fontId="21"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21" fillId="0" borderId="15" xfId="0" applyFont="1" applyBorder="1"/>
    <xf numFmtId="0" fontId="23" fillId="0" borderId="15" xfId="0" applyFont="1" applyBorder="1"/>
    <xf numFmtId="0" fontId="21" fillId="0" borderId="16" xfId="0" applyFont="1" applyBorder="1"/>
    <xf numFmtId="0" fontId="21"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1" fillId="0" borderId="13" xfId="0" applyFont="1" applyBorder="1"/>
    <xf numFmtId="0" fontId="23" fillId="0" borderId="13" xfId="0" applyFont="1" applyBorder="1"/>
    <xf numFmtId="0" fontId="21" fillId="0" borderId="14" xfId="0" applyFont="1" applyBorder="1"/>
    <xf numFmtId="0" fontId="21" fillId="0" borderId="15" xfId="0" applyFont="1" applyBorder="1" applyAlignment="1">
      <alignment vertical="center"/>
    </xf>
    <xf numFmtId="0" fontId="21" fillId="0" borderId="13" xfId="0" applyFont="1" applyBorder="1" applyAlignment="1">
      <alignment vertical="center"/>
    </xf>
    <xf numFmtId="0" fontId="21" fillId="0" borderId="9" xfId="0" applyFont="1" applyBorder="1" applyAlignment="1">
      <alignment horizontal="center" vertical="center"/>
    </xf>
    <xf numFmtId="0" fontId="21" fillId="0" borderId="9" xfId="0" applyFont="1" applyBorder="1" applyAlignment="1">
      <alignment vertical="center"/>
    </xf>
    <xf numFmtId="38" fontId="21" fillId="0" borderId="9" xfId="0" applyNumberFormat="1" applyFont="1" applyBorder="1" applyAlignment="1">
      <alignment vertical="center"/>
    </xf>
    <xf numFmtId="0" fontId="21" fillId="0" borderId="34" xfId="0" applyFont="1" applyBorder="1" applyAlignment="1">
      <alignment vertical="center"/>
    </xf>
    <xf numFmtId="0" fontId="21" fillId="0" borderId="12" xfId="0" applyFont="1" applyBorder="1" applyAlignment="1">
      <alignment vertical="center"/>
    </xf>
    <xf numFmtId="0" fontId="21" fillId="0" borderId="8" xfId="0" applyFont="1" applyBorder="1" applyAlignment="1">
      <alignment horizontal="center" vertical="center"/>
    </xf>
    <xf numFmtId="0" fontId="21" fillId="0" borderId="8" xfId="0" applyFont="1" applyBorder="1" applyAlignment="1">
      <alignment vertical="center"/>
    </xf>
    <xf numFmtId="38" fontId="21" fillId="0" borderId="8" xfId="0" applyNumberFormat="1" applyFont="1" applyBorder="1" applyAlignment="1">
      <alignment vertical="center"/>
    </xf>
    <xf numFmtId="0" fontId="22" fillId="0" borderId="0" xfId="0" applyFont="1" applyAlignment="1">
      <alignment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38" fontId="21" fillId="0" borderId="11" xfId="0" applyNumberFormat="1" applyFont="1" applyBorder="1" applyAlignment="1">
      <alignment vertical="center"/>
    </xf>
    <xf numFmtId="0" fontId="23" fillId="0" borderId="16" xfId="0" applyFont="1" applyBorder="1"/>
    <xf numFmtId="0" fontId="23" fillId="0" borderId="14" xfId="0" applyFont="1" applyBorder="1"/>
    <xf numFmtId="0" fontId="23" fillId="0" borderId="10" xfId="0" applyFont="1" applyBorder="1" applyAlignment="1">
      <alignment horizontal="center"/>
    </xf>
    <xf numFmtId="38" fontId="23" fillId="0" borderId="10" xfId="0" applyNumberFormat="1" applyFont="1" applyBorder="1"/>
    <xf numFmtId="166" fontId="28" fillId="0" borderId="0" xfId="0" applyNumberFormat="1" applyFont="1"/>
    <xf numFmtId="0" fontId="21" fillId="0" borderId="35" xfId="0" applyFont="1" applyBorder="1"/>
    <xf numFmtId="0" fontId="21" fillId="0" borderId="36" xfId="0" applyFont="1" applyBorder="1"/>
    <xf numFmtId="0" fontId="21" fillId="0" borderId="37" xfId="0" applyFont="1" applyBorder="1" applyAlignment="1">
      <alignment horizontal="center"/>
    </xf>
    <xf numFmtId="0" fontId="21" fillId="0" borderId="37" xfId="0" applyFont="1" applyBorder="1"/>
    <xf numFmtId="38" fontId="21" fillId="0" borderId="37" xfId="0" applyNumberFormat="1" applyFont="1" applyBorder="1"/>
    <xf numFmtId="0" fontId="23" fillId="0" borderId="35" xfId="0" applyFont="1" applyBorder="1"/>
    <xf numFmtId="0" fontId="23" fillId="0" borderId="36" xfId="0" applyFont="1" applyBorder="1"/>
    <xf numFmtId="0" fontId="23" fillId="0" borderId="37" xfId="0" applyFont="1" applyBorder="1" applyAlignment="1">
      <alignment horizontal="center"/>
    </xf>
    <xf numFmtId="0" fontId="23" fillId="0" borderId="37" xfId="0" applyFont="1" applyBorder="1"/>
    <xf numFmtId="38" fontId="23" fillId="0" borderId="37" xfId="0" applyNumberFormat="1" applyFont="1" applyBorder="1"/>
    <xf numFmtId="38" fontId="50" fillId="0" borderId="8" xfId="0" applyNumberFormat="1" applyFont="1" applyBorder="1" applyAlignment="1"/>
    <xf numFmtId="38" fontId="50" fillId="0" borderId="9" xfId="0" applyNumberFormat="1" applyFont="1" applyBorder="1" applyAlignment="1"/>
    <xf numFmtId="38" fontId="51" fillId="0" borderId="9" xfId="0" applyNumberFormat="1" applyFont="1" applyBorder="1" applyAlignment="1"/>
    <xf numFmtId="38" fontId="51" fillId="0" borderId="8" xfId="0" applyNumberFormat="1" applyFont="1" applyBorder="1" applyAlignment="1"/>
    <xf numFmtId="167" fontId="53" fillId="3" borderId="0" xfId="0" applyNumberFormat="1" applyFont="1" applyFill="1"/>
    <xf numFmtId="0" fontId="20" fillId="0" borderId="0" xfId="0" applyNumberFormat="1" applyFont="1" applyAlignment="1"/>
    <xf numFmtId="0" fontId="39" fillId="4" borderId="0" xfId="0" applyFont="1" applyFill="1" applyAlignment="1">
      <alignment horizontal="center"/>
    </xf>
    <xf numFmtId="0" fontId="18" fillId="0" borderId="0" xfId="0" applyFont="1" applyAlignment="1">
      <alignment horizontal="center"/>
    </xf>
    <xf numFmtId="0" fontId="38" fillId="6" borderId="38" xfId="1" applyFill="1" applyBorder="1" applyAlignment="1">
      <alignment horizontal="center"/>
    </xf>
    <xf numFmtId="0" fontId="38" fillId="6" borderId="37" xfId="1" applyFill="1" applyBorder="1"/>
    <xf numFmtId="0" fontId="38" fillId="6" borderId="9" xfId="1" applyFill="1" applyBorder="1"/>
    <xf numFmtId="0" fontId="38" fillId="6" borderId="10" xfId="1" applyFill="1" applyBorder="1"/>
    <xf numFmtId="0" fontId="18" fillId="6" borderId="11" xfId="0" applyFont="1" applyFill="1" applyBorder="1"/>
    <xf numFmtId="3" fontId="18" fillId="6" borderId="11" xfId="0" applyNumberFormat="1" applyFont="1" applyFill="1" applyBorder="1"/>
    <xf numFmtId="0" fontId="18" fillId="6" borderId="38" xfId="0" applyFont="1" applyFill="1" applyBorder="1" applyAlignment="1">
      <alignment horizontal="center"/>
    </xf>
    <xf numFmtId="3" fontId="18" fillId="6" borderId="37" xfId="0" applyNumberFormat="1" applyFont="1" applyFill="1" applyBorder="1"/>
    <xf numFmtId="3" fontId="18" fillId="6" borderId="9" xfId="0" applyNumberFormat="1" applyFont="1" applyFill="1" applyBorder="1"/>
    <xf numFmtId="3" fontId="18" fillId="6" borderId="10" xfId="0" applyNumberFormat="1" applyFont="1" applyFill="1" applyBorder="1"/>
    <xf numFmtId="3" fontId="38" fillId="5" borderId="37" xfId="1" applyNumberFormat="1" applyFill="1" applyBorder="1"/>
    <xf numFmtId="3" fontId="38" fillId="5" borderId="9" xfId="1" applyNumberFormat="1" applyFill="1" applyBorder="1"/>
    <xf numFmtId="3" fontId="38" fillId="5" borderId="10" xfId="1" applyNumberFormat="1" applyFill="1" applyBorder="1"/>
    <xf numFmtId="0" fontId="21" fillId="0" borderId="0" xfId="0" applyNumberFormat="1" applyFont="1" applyAlignment="1">
      <alignment horizontal="center"/>
    </xf>
    <xf numFmtId="0" fontId="35" fillId="0" borderId="0" xfId="0" applyFont="1" applyAlignment="1">
      <alignment horizontal="center"/>
    </xf>
    <xf numFmtId="3" fontId="19" fillId="0" borderId="7" xfId="0" applyNumberFormat="1" applyFont="1" applyBorder="1" applyAlignment="1" applyProtection="1">
      <alignment horizontal="center"/>
      <protection hidden="1"/>
    </xf>
    <xf numFmtId="3" fontId="19" fillId="0" borderId="19" xfId="0" applyNumberFormat="1" applyFont="1" applyBorder="1" applyAlignment="1" applyProtection="1">
      <alignment horizontal="center" vertical="center"/>
      <protection hidden="1"/>
    </xf>
    <xf numFmtId="3" fontId="19" fillId="0" borderId="11" xfId="0" applyNumberFormat="1" applyFont="1" applyBorder="1" applyAlignment="1" applyProtection="1">
      <alignment horizontal="center" vertical="center"/>
      <protection hidden="1"/>
    </xf>
    <xf numFmtId="3" fontId="19" fillId="0" borderId="18" xfId="0" applyNumberFormat="1" applyFont="1" applyBorder="1" applyAlignment="1" applyProtection="1">
      <alignment horizontal="center"/>
      <protection hidden="1"/>
    </xf>
    <xf numFmtId="3" fontId="19" fillId="0" borderId="17" xfId="0" applyNumberFormat="1" applyFont="1" applyBorder="1" applyAlignment="1" applyProtection="1">
      <alignment horizontal="center"/>
      <protection hidden="1"/>
    </xf>
    <xf numFmtId="3" fontId="19" fillId="0" borderId="7" xfId="0" quotePrefix="1" applyNumberFormat="1" applyFont="1" applyBorder="1" applyAlignment="1" applyProtection="1">
      <alignment horizontal="center"/>
      <protection hidden="1"/>
    </xf>
    <xf numFmtId="49" fontId="20" fillId="0" borderId="0" xfId="0" applyNumberFormat="1" applyFont="1" applyAlignment="1">
      <alignment horizontal="left"/>
    </xf>
    <xf numFmtId="0" fontId="19"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vertical="center"/>
    </xf>
    <xf numFmtId="0" fontId="24" fillId="0" borderId="0" xfId="0" applyFont="1" applyAlignment="1" applyProtection="1">
      <alignment horizontal="center"/>
      <protection hidden="1"/>
    </xf>
    <xf numFmtId="0" fontId="30" fillId="0" borderId="0" xfId="0" applyFont="1" applyAlignment="1" applyProtection="1">
      <alignment horizontal="center"/>
      <protection hidden="1"/>
    </xf>
    <xf numFmtId="0" fontId="30" fillId="0" borderId="0" xfId="0" applyFont="1" applyBorder="1" applyAlignment="1" applyProtection="1">
      <alignment horizontal="center"/>
      <protection hidden="1"/>
    </xf>
    <xf numFmtId="49" fontId="25" fillId="0" borderId="0" xfId="0" applyNumberFormat="1" applyFont="1" applyBorder="1" applyAlignment="1">
      <alignment horizontal="center"/>
    </xf>
    <xf numFmtId="49" fontId="20" fillId="0" borderId="0" xfId="0" applyNumberFormat="1" applyFont="1" applyAlignment="1">
      <alignment horizontal="center"/>
    </xf>
    <xf numFmtId="0" fontId="20" fillId="0" borderId="18" xfId="0" applyFont="1" applyBorder="1" applyAlignment="1" applyProtection="1">
      <alignment horizontal="center"/>
      <protection hidden="1"/>
    </xf>
    <xf numFmtId="0" fontId="20" fillId="0" borderId="17" xfId="0" applyFont="1" applyBorder="1" applyAlignment="1" applyProtection="1">
      <alignment horizontal="center"/>
      <protection hidden="1"/>
    </xf>
    <xf numFmtId="49" fontId="17" fillId="0" borderId="0" xfId="0" applyNumberFormat="1" applyFont="1" applyBorder="1" applyAlignment="1">
      <alignment horizontal="center"/>
    </xf>
    <xf numFmtId="0" fontId="24" fillId="2" borderId="19" xfId="0" applyFont="1" applyFill="1" applyBorder="1" applyAlignment="1" applyProtection="1">
      <alignment horizontal="center" vertical="center" wrapText="1"/>
    </xf>
    <xf numFmtId="0" fontId="24" fillId="2" borderId="11" xfId="0" applyFont="1" applyFill="1" applyBorder="1" applyAlignment="1" applyProtection="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4" fillId="2" borderId="18"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49" fontId="17" fillId="0" borderId="0" xfId="0" applyNumberFormat="1" applyFont="1" applyAlignment="1">
      <alignment horizontal="center" vertical="top"/>
    </xf>
    <xf numFmtId="0" fontId="34" fillId="0" borderId="0" xfId="0" applyFont="1" applyBorder="1" applyAlignment="1" applyProtection="1">
      <alignment horizontal="center" vertical="center"/>
      <protection hidden="1"/>
    </xf>
    <xf numFmtId="0" fontId="20" fillId="0" borderId="0" xfId="0" applyFont="1" applyBorder="1" applyAlignment="1" applyProtection="1">
      <alignment horizontal="center"/>
      <protection hidden="1"/>
    </xf>
    <xf numFmtId="0" fontId="21" fillId="0" borderId="7" xfId="0" applyFont="1" applyBorder="1" applyAlignment="1">
      <alignment horizontal="center" vertical="center" wrapText="1"/>
    </xf>
    <xf numFmtId="0" fontId="20" fillId="0" borderId="7" xfId="0" applyFont="1" applyBorder="1" applyAlignment="1" applyProtection="1">
      <alignment horizontal="center"/>
      <protection hidden="1"/>
    </xf>
    <xf numFmtId="0" fontId="14" fillId="0" borderId="0" xfId="0" applyNumberFormat="1" applyFont="1" applyFill="1" applyBorder="1" applyAlignment="1" applyProtection="1">
      <alignment horizontal="center" vertical="center" wrapText="1" readingOrder="1"/>
    </xf>
    <xf numFmtId="0" fontId="6" fillId="0" borderId="0" xfId="0" applyNumberFormat="1" applyFont="1" applyFill="1" applyBorder="1" applyAlignment="1" applyProtection="1">
      <alignment horizontal="left" vertical="top" wrapText="1" readingOrder="1"/>
    </xf>
    <xf numFmtId="0" fontId="52" fillId="0" borderId="0" xfId="0" applyNumberFormat="1" applyFont="1" applyFill="1" applyBorder="1" applyAlignment="1" applyProtection="1">
      <alignment horizontal="center" vertical="center" wrapText="1" readingOrder="1"/>
    </xf>
    <xf numFmtId="0" fontId="15"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top" wrapText="1" readingOrder="1"/>
    </xf>
    <xf numFmtId="0" fontId="9" fillId="0" borderId="4" xfId="0" applyNumberFormat="1" applyFont="1" applyFill="1" applyBorder="1" applyAlignment="1" applyProtection="1">
      <alignment horizontal="left" vertical="center" wrapText="1" readingOrder="1"/>
    </xf>
    <xf numFmtId="164" fontId="10" fillId="0" borderId="4" xfId="0" applyNumberFormat="1" applyFont="1" applyFill="1" applyBorder="1" applyAlignment="1" applyProtection="1">
      <alignment horizontal="right" vertical="center" wrapText="1" readingOrder="1"/>
    </xf>
    <xf numFmtId="0" fontId="9" fillId="0" borderId="3" xfId="0" applyNumberFormat="1" applyFont="1" applyFill="1" applyBorder="1" applyAlignment="1" applyProtection="1">
      <alignment horizontal="left" vertical="center" wrapText="1" readingOrder="1"/>
    </xf>
    <xf numFmtId="164" fontId="10" fillId="0" borderId="3" xfId="0" applyNumberFormat="1" applyFont="1" applyFill="1" applyBorder="1" applyAlignment="1" applyProtection="1">
      <alignment horizontal="right" vertical="center" wrapText="1" readingOrder="1"/>
    </xf>
    <xf numFmtId="0" fontId="8" fillId="0" borderId="0" xfId="0" applyNumberFormat="1" applyFont="1" applyFill="1" applyBorder="1" applyAlignment="1" applyProtection="1">
      <alignment horizontal="left" vertical="center" wrapText="1" readingOrder="1"/>
    </xf>
    <xf numFmtId="0" fontId="8" fillId="0" borderId="24" xfId="0" applyNumberFormat="1" applyFont="1" applyFill="1" applyBorder="1" applyAlignment="1" applyProtection="1">
      <alignment horizontal="center" vertical="center" wrapText="1" readingOrder="1"/>
    </xf>
    <xf numFmtId="0" fontId="9" fillId="0" borderId="26" xfId="0" applyNumberFormat="1" applyFont="1" applyFill="1" applyBorder="1" applyAlignment="1" applyProtection="1">
      <alignment horizontal="left" vertical="center" wrapText="1" readingOrder="1"/>
    </xf>
    <xf numFmtId="164" fontId="10" fillId="0" borderId="26" xfId="0" applyNumberFormat="1" applyFont="1" applyFill="1" applyBorder="1" applyAlignment="1" applyProtection="1">
      <alignment horizontal="right" vertical="center" wrapText="1" readingOrder="1"/>
    </xf>
    <xf numFmtId="0" fontId="8" fillId="0" borderId="6" xfId="0" applyNumberFormat="1" applyFont="1" applyFill="1" applyBorder="1" applyAlignment="1" applyProtection="1">
      <alignment horizontal="center" vertical="center" wrapText="1" readingOrder="1"/>
    </xf>
    <xf numFmtId="164" fontId="12" fillId="0" borderId="6" xfId="0" applyNumberFormat="1" applyFont="1" applyFill="1" applyBorder="1" applyAlignment="1" applyProtection="1">
      <alignment horizontal="right" vertical="center" wrapText="1" readingOrder="1"/>
    </xf>
    <xf numFmtId="0" fontId="9" fillId="0" borderId="25" xfId="0" applyNumberFormat="1" applyFont="1" applyFill="1" applyBorder="1" applyAlignment="1" applyProtection="1">
      <alignment horizontal="left" vertical="center" wrapText="1" readingOrder="1"/>
    </xf>
    <xf numFmtId="164" fontId="10" fillId="0" borderId="25" xfId="0" applyNumberFormat="1" applyFont="1" applyFill="1" applyBorder="1" applyAlignment="1" applyProtection="1">
      <alignment horizontal="right" vertical="center" wrapText="1" readingOrder="1"/>
    </xf>
    <xf numFmtId="164" fontId="12" fillId="0" borderId="24" xfId="0" applyNumberFormat="1" applyFont="1" applyFill="1" applyBorder="1" applyAlignment="1" applyProtection="1">
      <alignment horizontal="right" vertical="center" wrapText="1" readingOrder="1"/>
    </xf>
    <xf numFmtId="0" fontId="45" fillId="0" borderId="3" xfId="0" quotePrefix="1" applyNumberFormat="1" applyFont="1" applyFill="1" applyBorder="1" applyAlignment="1" applyProtection="1">
      <alignment horizontal="left" vertical="center" wrapText="1" readingOrder="1"/>
    </xf>
    <xf numFmtId="164" fontId="41" fillId="0" borderId="3" xfId="0" applyNumberFormat="1" applyFont="1" applyFill="1" applyBorder="1" applyAlignment="1" applyProtection="1">
      <alignment horizontal="right" vertical="center" wrapText="1" readingOrder="1"/>
    </xf>
    <xf numFmtId="165" fontId="10" fillId="0" borderId="26" xfId="0" applyNumberFormat="1" applyFont="1" applyFill="1" applyBorder="1" applyAlignment="1" applyProtection="1">
      <alignment horizontal="right" vertical="center" wrapText="1" readingOrder="1"/>
    </xf>
    <xf numFmtId="165" fontId="10" fillId="0" borderId="4" xfId="0" applyNumberFormat="1" applyFont="1" applyFill="1" applyBorder="1" applyAlignment="1" applyProtection="1">
      <alignment horizontal="right" vertical="center" wrapText="1" readingOrder="1"/>
    </xf>
    <xf numFmtId="0" fontId="49" fillId="0" borderId="4" xfId="0" applyNumberFormat="1" applyFont="1" applyFill="1" applyBorder="1" applyAlignment="1" applyProtection="1">
      <alignment horizontal="left" vertical="center" wrapText="1" readingOrder="1"/>
    </xf>
    <xf numFmtId="0" fontId="49" fillId="0" borderId="26" xfId="0" applyNumberFormat="1" applyFont="1" applyFill="1" applyBorder="1" applyAlignment="1" applyProtection="1">
      <alignment horizontal="left" vertical="center" wrapText="1" readingOrder="1"/>
    </xf>
    <xf numFmtId="0" fontId="49" fillId="0" borderId="3" xfId="0" applyNumberFormat="1" applyFont="1" applyFill="1" applyBorder="1" applyAlignment="1" applyProtection="1">
      <alignment horizontal="left" vertical="center" wrapText="1" readingOrder="1"/>
    </xf>
    <xf numFmtId="0" fontId="11" fillId="0" borderId="0" xfId="0" applyNumberFormat="1" applyFont="1" applyFill="1" applyBorder="1" applyAlignment="1" applyProtection="1">
      <alignment horizontal="left" vertical="center" wrapText="1" readingOrder="1"/>
    </xf>
    <xf numFmtId="164" fontId="46" fillId="0" borderId="4" xfId="0" applyNumberFormat="1" applyFont="1" applyFill="1" applyBorder="1" applyAlignment="1" applyProtection="1">
      <alignment horizontal="right" vertical="center" wrapText="1" readingOrder="1"/>
    </xf>
    <xf numFmtId="0" fontId="8" fillId="0" borderId="2" xfId="0" applyNumberFormat="1" applyFont="1" applyFill="1" applyBorder="1" applyAlignment="1" applyProtection="1">
      <alignment horizontal="center" vertical="center" wrapText="1" readingOrder="1"/>
    </xf>
    <xf numFmtId="164" fontId="47" fillId="0" borderId="3" xfId="0" applyNumberFormat="1" applyFont="1" applyFill="1" applyBorder="1" applyAlignment="1" applyProtection="1">
      <alignment horizontal="right" vertical="center" wrapText="1" readingOrder="1"/>
    </xf>
    <xf numFmtId="0" fontId="11" fillId="0" borderId="4" xfId="0" applyNumberFormat="1" applyFont="1" applyFill="1" applyBorder="1" applyAlignment="1" applyProtection="1">
      <alignment horizontal="left" vertical="center" wrapText="1" readingOrder="1"/>
    </xf>
    <xf numFmtId="164" fontId="13" fillId="0" borderId="4" xfId="0" applyNumberFormat="1" applyFont="1" applyFill="1" applyBorder="1" applyAlignment="1" applyProtection="1">
      <alignment horizontal="right" vertical="center" wrapText="1" readingOrder="1"/>
    </xf>
    <xf numFmtId="0" fontId="11" fillId="0" borderId="3" xfId="0" applyNumberFormat="1" applyFont="1" applyFill="1" applyBorder="1" applyAlignment="1" applyProtection="1">
      <alignment horizontal="left" vertical="center" wrapText="1" readingOrder="1"/>
    </xf>
    <xf numFmtId="164" fontId="13" fillId="0" borderId="3" xfId="0" applyNumberFormat="1" applyFont="1" applyFill="1" applyBorder="1" applyAlignment="1" applyProtection="1">
      <alignment horizontal="right" vertical="center" wrapText="1" readingOrder="1"/>
    </xf>
    <xf numFmtId="164" fontId="46" fillId="0" borderId="3" xfId="0" applyNumberFormat="1" applyFont="1" applyFill="1" applyBorder="1" applyAlignment="1" applyProtection="1">
      <alignment horizontal="right" vertical="center" wrapText="1" readingOrder="1"/>
    </xf>
    <xf numFmtId="0" fontId="43" fillId="0" borderId="6" xfId="0" applyNumberFormat="1" applyFont="1" applyFill="1" applyBorder="1" applyAlignment="1" applyProtection="1">
      <alignment horizontal="center" vertical="center" wrapText="1" readingOrder="1"/>
    </xf>
    <xf numFmtId="164" fontId="13" fillId="0" borderId="26" xfId="0" applyNumberFormat="1" applyFont="1" applyFill="1" applyBorder="1" applyAlignment="1" applyProtection="1">
      <alignment horizontal="right" vertical="center" wrapText="1" readingOrder="1"/>
    </xf>
    <xf numFmtId="164" fontId="46" fillId="0" borderId="26" xfId="0" applyNumberFormat="1" applyFont="1" applyFill="1" applyBorder="1" applyAlignment="1" applyProtection="1">
      <alignment horizontal="right" vertical="center" wrapText="1" readingOrder="1"/>
    </xf>
    <xf numFmtId="0" fontId="11" fillId="0" borderId="26" xfId="0" applyNumberFormat="1" applyFont="1" applyFill="1" applyBorder="1" applyAlignment="1" applyProtection="1">
      <alignment horizontal="left" vertical="center" wrapText="1" readingOrder="1"/>
    </xf>
    <xf numFmtId="0" fontId="43" fillId="0" borderId="24" xfId="0" applyNumberFormat="1" applyFont="1" applyFill="1" applyBorder="1" applyAlignment="1" applyProtection="1">
      <alignment horizontal="center" vertical="center" wrapText="1" readingOrder="1"/>
    </xf>
    <xf numFmtId="0" fontId="8" fillId="0" borderId="1" xfId="0" applyNumberFormat="1" applyFont="1" applyFill="1" applyBorder="1" applyAlignment="1" applyProtection="1">
      <alignment horizontal="left" vertical="center" wrapText="1" readingOrder="1"/>
    </xf>
    <xf numFmtId="0" fontId="43" fillId="0" borderId="2" xfId="0" applyNumberFormat="1" applyFont="1" applyFill="1" applyBorder="1" applyAlignment="1" applyProtection="1">
      <alignment horizontal="center" vertical="center" wrapText="1" readingOrder="1"/>
    </xf>
    <xf numFmtId="164" fontId="44" fillId="0" borderId="3" xfId="0" applyNumberFormat="1" applyFont="1" applyFill="1" applyBorder="1" applyAlignment="1" applyProtection="1">
      <alignment horizontal="right" vertical="center" wrapText="1" readingOrder="1"/>
    </xf>
    <xf numFmtId="0" fontId="9" fillId="0" borderId="27" xfId="0" applyNumberFormat="1" applyFont="1" applyFill="1" applyBorder="1" applyAlignment="1" applyProtection="1">
      <alignment horizontal="center" vertical="center" wrapText="1" readingOrder="1"/>
    </xf>
    <xf numFmtId="0" fontId="9" fillId="0" borderId="28" xfId="0" applyNumberFormat="1" applyFont="1" applyFill="1" applyBorder="1" applyAlignment="1" applyProtection="1">
      <alignment horizontal="center" vertical="center" wrapText="1" readingOrder="1"/>
    </xf>
    <xf numFmtId="0" fontId="9" fillId="0" borderId="29" xfId="0" applyNumberFormat="1" applyFont="1" applyFill="1" applyBorder="1" applyAlignment="1" applyProtection="1">
      <alignment horizontal="center" vertical="center" wrapText="1" readingOrder="1"/>
    </xf>
    <xf numFmtId="164" fontId="10" fillId="0" borderId="27" xfId="0" applyNumberFormat="1" applyFont="1" applyFill="1" applyBorder="1" applyAlignment="1" applyProtection="1">
      <alignment horizontal="center" vertical="center" wrapText="1" readingOrder="1"/>
    </xf>
    <xf numFmtId="164" fontId="10" fillId="0" borderId="28" xfId="0" applyNumberFormat="1" applyFont="1" applyFill="1" applyBorder="1" applyAlignment="1" applyProtection="1">
      <alignment horizontal="center" vertical="center" wrapText="1" readingOrder="1"/>
    </xf>
    <xf numFmtId="164" fontId="10" fillId="0" borderId="29" xfId="0" applyNumberFormat="1" applyFont="1" applyFill="1" applyBorder="1" applyAlignment="1" applyProtection="1">
      <alignment horizontal="center" vertical="center" wrapText="1" readingOrder="1"/>
    </xf>
    <xf numFmtId="0" fontId="45" fillId="0" borderId="4" xfId="0" applyNumberFormat="1" applyFont="1" applyFill="1" applyBorder="1" applyAlignment="1" applyProtection="1">
      <alignment horizontal="left" vertical="center" wrapText="1" readingOrder="1"/>
    </xf>
    <xf numFmtId="0" fontId="43" fillId="0" borderId="3" xfId="0" applyNumberFormat="1" applyFont="1" applyFill="1" applyBorder="1" applyAlignment="1" applyProtection="1">
      <alignment horizontal="left" vertical="center" wrapText="1" readingOrder="1"/>
    </xf>
    <xf numFmtId="164" fontId="44" fillId="0" borderId="26" xfId="0" applyNumberFormat="1" applyFont="1" applyFill="1" applyBorder="1" applyAlignment="1" applyProtection="1">
      <alignment horizontal="right" vertical="center" wrapText="1" readingOrder="1"/>
    </xf>
    <xf numFmtId="0" fontId="43" fillId="0" borderId="26" xfId="0" applyNumberFormat="1" applyFont="1" applyFill="1" applyBorder="1" applyAlignment="1" applyProtection="1">
      <alignment horizontal="left" vertical="center" wrapText="1" readingOrder="1"/>
    </xf>
    <xf numFmtId="164" fontId="10" fillId="0" borderId="4" xfId="0" applyNumberFormat="1" applyFont="1" applyFill="1" applyBorder="1" applyAlignment="1" applyProtection="1">
      <alignment horizontal="right" wrapText="1" readingOrder="1"/>
    </xf>
    <xf numFmtId="164" fontId="10" fillId="0" borderId="3" xfId="0" applyNumberFormat="1" applyFont="1" applyFill="1" applyBorder="1" applyAlignment="1" applyProtection="1">
      <alignment horizontal="right" wrapText="1" readingOrder="1"/>
    </xf>
    <xf numFmtId="164" fontId="10" fillId="0" borderId="26" xfId="0" applyNumberFormat="1" applyFont="1" applyFill="1" applyBorder="1" applyAlignment="1" applyProtection="1">
      <alignment horizontal="right" wrapText="1" readingOrder="1"/>
    </xf>
    <xf numFmtId="0" fontId="11" fillId="0" borderId="1" xfId="0" applyNumberFormat="1" applyFont="1" applyFill="1" applyBorder="1" applyAlignment="1" applyProtection="1">
      <alignment horizontal="left" vertical="center" wrapText="1" readingOrder="1"/>
    </xf>
    <xf numFmtId="0" fontId="9" fillId="0" borderId="4" xfId="0" applyNumberFormat="1" applyFont="1" applyFill="1" applyBorder="1" applyAlignment="1" applyProtection="1">
      <alignment horizontal="left" wrapText="1" readingOrder="1"/>
    </xf>
    <xf numFmtId="0" fontId="11" fillId="0" borderId="6" xfId="0" applyNumberFormat="1" applyFont="1" applyFill="1" applyBorder="1" applyAlignment="1" applyProtection="1">
      <alignment horizontal="left" vertical="center" wrapText="1" readingOrder="1"/>
    </xf>
    <xf numFmtId="0" fontId="9" fillId="0" borderId="3" xfId="0" applyNumberFormat="1" applyFont="1" applyFill="1" applyBorder="1" applyAlignment="1" applyProtection="1">
      <alignment horizontal="left" wrapText="1" readingOrder="1"/>
    </xf>
    <xf numFmtId="0" fontId="9" fillId="0" borderId="26" xfId="0" applyNumberFormat="1" applyFont="1" applyFill="1" applyBorder="1" applyAlignment="1" applyProtection="1">
      <alignment horizontal="left" wrapText="1" readingOrder="1"/>
    </xf>
    <xf numFmtId="164" fontId="41" fillId="0" borderId="26" xfId="0" applyNumberFormat="1" applyFont="1" applyFill="1" applyBorder="1" applyAlignment="1" applyProtection="1">
      <alignment horizontal="right" wrapText="1" readingOrder="1"/>
    </xf>
    <xf numFmtId="164" fontId="41" fillId="0" borderId="3" xfId="0" applyNumberFormat="1" applyFont="1" applyFill="1" applyBorder="1" applyAlignment="1" applyProtection="1">
      <alignment horizontal="right" wrapText="1" readingOrder="1"/>
    </xf>
    <xf numFmtId="0" fontId="7" fillId="0" borderId="0" xfId="0" applyNumberFormat="1" applyFont="1" applyFill="1" applyBorder="1" applyAlignment="1" applyProtection="1">
      <alignment horizontal="left" vertical="top" wrapText="1" readingOrder="1"/>
    </xf>
    <xf numFmtId="0" fontId="48" fillId="0" borderId="0" xfId="0" applyNumberFormat="1" applyFont="1" applyFill="1" applyBorder="1" applyAlignment="1" applyProtection="1">
      <alignment horizontal="left" vertical="top" wrapText="1" readingOrder="1"/>
    </xf>
    <xf numFmtId="0" fontId="6" fillId="0" borderId="0" xfId="0" quotePrefix="1" applyNumberFormat="1" applyFont="1" applyFill="1" applyBorder="1" applyAlignment="1" applyProtection="1">
      <alignment horizontal="left" vertical="top" wrapText="1" readingOrder="1"/>
    </xf>
    <xf numFmtId="0" fontId="9" fillId="0" borderId="30" xfId="0" applyNumberFormat="1" applyFont="1" applyFill="1" applyBorder="1" applyAlignment="1" applyProtection="1">
      <alignment horizontal="center" vertical="center" wrapText="1" readingOrder="1"/>
    </xf>
    <xf numFmtId="0" fontId="9" fillId="0" borderId="31" xfId="0" applyNumberFormat="1" applyFont="1" applyFill="1" applyBorder="1" applyAlignment="1" applyProtection="1">
      <alignment horizontal="center" vertical="center" wrapText="1" readingOrder="1"/>
    </xf>
    <xf numFmtId="0" fontId="9" fillId="0" borderId="32" xfId="0" applyNumberFormat="1" applyFont="1" applyFill="1" applyBorder="1" applyAlignment="1" applyProtection="1">
      <alignment horizontal="center" vertical="center" wrapText="1" readingOrder="1"/>
    </xf>
    <xf numFmtId="164" fontId="10" fillId="0" borderId="30" xfId="0" applyNumberFormat="1" applyFont="1" applyFill="1" applyBorder="1" applyAlignment="1" applyProtection="1">
      <alignment horizontal="center" vertical="center" wrapText="1" readingOrder="1"/>
    </xf>
    <xf numFmtId="164" fontId="10" fillId="0" borderId="31" xfId="0" applyNumberFormat="1" applyFont="1" applyFill="1" applyBorder="1" applyAlignment="1" applyProtection="1">
      <alignment horizontal="center" vertical="center" wrapText="1" readingOrder="1"/>
    </xf>
    <xf numFmtId="164" fontId="10" fillId="0" borderId="32" xfId="0" applyNumberFormat="1" applyFont="1" applyFill="1" applyBorder="1" applyAlignment="1" applyProtection="1">
      <alignment horizontal="center" vertical="center" wrapText="1" readingOrder="1"/>
    </xf>
    <xf numFmtId="0" fontId="54" fillId="0" borderId="0" xfId="0" applyNumberFormat="1" applyFont="1" applyFill="1" applyBorder="1" applyAlignment="1" applyProtection="1">
      <alignment horizontal="left" vertical="top" wrapText="1" readingOrder="1"/>
    </xf>
    <xf numFmtId="0" fontId="2" fillId="0" borderId="0" xfId="0" applyNumberFormat="1" applyFont="1" applyFill="1" applyBorder="1" applyAlignment="1" applyProtection="1">
      <alignment horizontal="center" vertical="center" readingOrder="1"/>
    </xf>
    <xf numFmtId="0" fontId="1" fillId="0" borderId="0" xfId="0" applyNumberFormat="1" applyFont="1" applyFill="1" applyBorder="1" applyAlignment="1" applyProtection="1">
      <alignment horizontal="left" vertical="top" wrapText="1" readingOrder="1"/>
    </xf>
    <xf numFmtId="0" fontId="4" fillId="0" borderId="0" xfId="0" applyNumberFormat="1" applyFont="1" applyFill="1" applyBorder="1" applyAlignment="1" applyProtection="1">
      <alignment horizontal="center" vertical="center" readingOrder="1"/>
    </xf>
    <xf numFmtId="0" fontId="42" fillId="0" borderId="0" xfId="0" applyNumberFormat="1" applyFont="1" applyFill="1" applyBorder="1" applyAlignment="1" applyProtection="1">
      <alignment horizontal="center" vertical="top" readingOrder="1"/>
    </xf>
    <xf numFmtId="0" fontId="5" fillId="0" borderId="0" xfId="0" applyNumberFormat="1" applyFont="1" applyFill="1" applyBorder="1" applyAlignment="1" applyProtection="1">
      <alignment horizontal="center" vertical="top" readingOrder="1"/>
    </xf>
    <xf numFmtId="0" fontId="3" fillId="0" borderId="0" xfId="0" applyNumberFormat="1" applyFont="1" applyFill="1" applyBorder="1" applyAlignment="1" applyProtection="1">
      <alignment horizontal="center" vertical="center" wrapText="1" readingOrder="1"/>
    </xf>
  </cellXfs>
  <cellStyles count="2">
    <cellStyle name="Normal" xfId="0" builtinId="0"/>
    <cellStyle name="Normal_TONGHOP"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au%20BCTC%20TT200\BCTC_M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CDTK"/>
      <sheetName val="CDKT"/>
      <sheetName val="KQHDKD"/>
      <sheetName val="LCTT"/>
      <sheetName val="TMBCTC"/>
      <sheetName val="PTP"/>
      <sheetName val="NSNN"/>
      <sheetName val="TM"/>
      <sheetName val="VCSH"/>
      <sheetName val="TSCD"/>
    </sheetNames>
    <sheetDataSet>
      <sheetData sheetId="0"/>
      <sheetData sheetId="1">
        <row r="6">
          <cell r="L6">
            <v>12048445</v>
          </cell>
        </row>
        <row r="7">
          <cell r="L7">
            <v>2239932</v>
          </cell>
        </row>
        <row r="8">
          <cell r="L8">
            <v>0</v>
          </cell>
        </row>
        <row r="9">
          <cell r="L9">
            <v>444218</v>
          </cell>
        </row>
        <row r="10">
          <cell r="L10">
            <v>0</v>
          </cell>
        </row>
        <row r="11">
          <cell r="L11">
            <v>2956540</v>
          </cell>
        </row>
        <row r="12">
          <cell r="L12">
            <v>0</v>
          </cell>
        </row>
        <row r="13">
          <cell r="L13">
            <v>0</v>
          </cell>
        </row>
        <row r="14">
          <cell r="L14">
            <v>0</v>
          </cell>
        </row>
        <row r="15">
          <cell r="L15">
            <v>11155607887</v>
          </cell>
        </row>
        <row r="16">
          <cell r="L16">
            <v>13403734</v>
          </cell>
        </row>
        <row r="17">
          <cell r="L17">
            <v>0</v>
          </cell>
        </row>
        <row r="18">
          <cell r="L18">
            <v>0</v>
          </cell>
        </row>
        <row r="19">
          <cell r="L19">
            <v>180000000</v>
          </cell>
        </row>
        <row r="20">
          <cell r="L20">
            <v>272000000</v>
          </cell>
        </row>
        <row r="21">
          <cell r="L21">
            <v>0</v>
          </cell>
        </row>
        <row r="22">
          <cell r="L22">
            <v>0</v>
          </cell>
        </row>
        <row r="23">
          <cell r="L23">
            <v>0</v>
          </cell>
        </row>
        <row r="24">
          <cell r="L24">
            <v>0</v>
          </cell>
        </row>
        <row r="25">
          <cell r="L25">
            <v>0</v>
          </cell>
        </row>
        <row r="26">
          <cell r="L26">
            <v>3000000000</v>
          </cell>
        </row>
        <row r="27">
          <cell r="L27">
            <v>0</v>
          </cell>
        </row>
        <row r="28">
          <cell r="L28">
            <v>1090590379</v>
          </cell>
        </row>
        <row r="29">
          <cell r="L29">
            <v>0</v>
          </cell>
        </row>
        <row r="30">
          <cell r="L30">
            <v>481042500</v>
          </cell>
        </row>
        <row r="31">
          <cell r="L31">
            <v>0</v>
          </cell>
        </row>
        <row r="32">
          <cell r="L32">
            <v>0</v>
          </cell>
        </row>
        <row r="33">
          <cell r="L33">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6031195088</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22241528723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1"/>
  <sheetViews>
    <sheetView showZeros="0" topLeftCell="T1" workbookViewId="0">
      <selection activeCell="AF1" sqref="AF1"/>
    </sheetView>
  </sheetViews>
  <sheetFormatPr defaultColWidth="9.109375" defaultRowHeight="15.6" x14ac:dyDescent="0.3"/>
  <cols>
    <col min="1" max="1" width="7.33203125" style="4" customWidth="1"/>
    <col min="2" max="2" width="12.44140625" style="4" bestFit="1" customWidth="1"/>
    <col min="3" max="4" width="9.33203125" style="4" bestFit="1" customWidth="1"/>
    <col min="5" max="5" width="14.33203125" style="4" bestFit="1" customWidth="1"/>
    <col min="6" max="6" width="13.109375" style="4" customWidth="1"/>
    <col min="7" max="7" width="10.109375" style="4" bestFit="1" customWidth="1"/>
    <col min="8" max="8" width="14.33203125" style="4" bestFit="1" customWidth="1"/>
    <col min="9" max="9" width="15.44140625" style="4" bestFit="1" customWidth="1"/>
    <col min="10" max="10" width="10.109375" style="4" bestFit="1" customWidth="1"/>
    <col min="11" max="11" width="11.33203125" style="4" bestFit="1" customWidth="1"/>
    <col min="12" max="13" width="10.109375" style="4" bestFit="1" customWidth="1"/>
    <col min="14" max="14" width="11.33203125" style="4" bestFit="1" customWidth="1"/>
    <col min="15" max="15" width="10.109375" style="4" bestFit="1" customWidth="1"/>
    <col min="16" max="16" width="9.33203125" style="4" bestFit="1" customWidth="1"/>
    <col min="17" max="18" width="11.33203125" style="4" bestFit="1" customWidth="1"/>
    <col min="19" max="19" width="14.33203125" style="4" bestFit="1" customWidth="1"/>
    <col min="20" max="20" width="11.33203125" style="4" bestFit="1" customWidth="1"/>
    <col min="21" max="21" width="9.33203125" style="4" bestFit="1" customWidth="1"/>
    <col min="22" max="22" width="14.33203125" style="4" bestFit="1" customWidth="1"/>
    <col min="23" max="23" width="11.33203125" style="4" bestFit="1" customWidth="1"/>
    <col min="24" max="24" width="10.109375" style="4" bestFit="1" customWidth="1"/>
    <col min="25" max="25" width="11.33203125" style="4" bestFit="1" customWidth="1"/>
    <col min="26" max="26" width="14.33203125" style="4" bestFit="1" customWidth="1"/>
    <col min="27" max="27" width="15.44140625" style="4" bestFit="1" customWidth="1"/>
    <col min="28" max="16384" width="9.109375" style="4"/>
  </cols>
  <sheetData>
    <row r="1" spans="1:32" x14ac:dyDescent="0.3">
      <c r="A1" s="137" t="s">
        <v>1059</v>
      </c>
      <c r="B1" s="187">
        <v>10</v>
      </c>
      <c r="AF1" s="118" t="s">
        <v>1070</v>
      </c>
    </row>
    <row r="2" spans="1:32" x14ac:dyDescent="0.3">
      <c r="A2" s="137" t="s">
        <v>1060</v>
      </c>
      <c r="B2" s="187" t="s">
        <v>1062</v>
      </c>
      <c r="AF2" s="185"/>
    </row>
    <row r="3" spans="1:32" x14ac:dyDescent="0.3">
      <c r="A3" s="137" t="s">
        <v>1061</v>
      </c>
      <c r="B3" s="187">
        <v>2015</v>
      </c>
    </row>
    <row r="4" spans="1:32" x14ac:dyDescent="0.3">
      <c r="A4" s="137" t="s">
        <v>1063</v>
      </c>
      <c r="B4" s="187">
        <v>31</v>
      </c>
    </row>
    <row r="5" spans="1:32" s="188" customFormat="1" x14ac:dyDescent="0.3">
      <c r="A5" s="189" t="s">
        <v>1051</v>
      </c>
      <c r="B5" s="189" t="s">
        <v>5</v>
      </c>
      <c r="C5" s="189" t="s">
        <v>6</v>
      </c>
      <c r="D5" s="189" t="s">
        <v>8</v>
      </c>
      <c r="E5" s="189" t="s">
        <v>9</v>
      </c>
      <c r="F5" s="189" t="s">
        <v>759</v>
      </c>
      <c r="G5" s="189" t="s">
        <v>10</v>
      </c>
      <c r="H5" s="189" t="s">
        <v>16</v>
      </c>
      <c r="I5" s="189" t="s">
        <v>895</v>
      </c>
      <c r="J5" s="189" t="s">
        <v>24</v>
      </c>
      <c r="K5" s="189" t="s">
        <v>29</v>
      </c>
      <c r="L5" s="189" t="s">
        <v>31</v>
      </c>
      <c r="M5" s="189" t="s">
        <v>33</v>
      </c>
      <c r="N5" s="189" t="s">
        <v>34</v>
      </c>
      <c r="O5" s="189" t="s">
        <v>35</v>
      </c>
      <c r="P5" s="189" t="s">
        <v>38</v>
      </c>
      <c r="Q5" s="189" t="s">
        <v>36</v>
      </c>
      <c r="R5" s="189" t="s">
        <v>43</v>
      </c>
      <c r="S5" s="189" t="s">
        <v>44</v>
      </c>
      <c r="T5" s="189" t="s">
        <v>46</v>
      </c>
      <c r="U5" s="189" t="s">
        <v>48</v>
      </c>
      <c r="V5" s="189" t="s">
        <v>49</v>
      </c>
      <c r="W5" s="189" t="s">
        <v>53</v>
      </c>
      <c r="X5" s="189" t="s">
        <v>59</v>
      </c>
      <c r="Y5" s="189" t="s">
        <v>60</v>
      </c>
      <c r="Z5" s="189" t="s">
        <v>74</v>
      </c>
      <c r="AA5" s="195"/>
    </row>
    <row r="6" spans="1:32" x14ac:dyDescent="0.3">
      <c r="A6" s="190" t="s">
        <v>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6">
        <f>SUM(B6:Z6)</f>
        <v>0</v>
      </c>
    </row>
    <row r="7" spans="1:32" x14ac:dyDescent="0.3">
      <c r="A7" s="191" t="s">
        <v>6</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197">
        <f t="shared" ref="AA7:AA30" si="0">SUM(B7:Z7)</f>
        <v>0</v>
      </c>
    </row>
    <row r="8" spans="1:32" x14ac:dyDescent="0.3">
      <c r="A8" s="191" t="s">
        <v>8</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197">
        <f t="shared" si="0"/>
        <v>0</v>
      </c>
    </row>
    <row r="9" spans="1:32" x14ac:dyDescent="0.3">
      <c r="A9" s="191" t="s">
        <v>9</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197">
        <f t="shared" si="0"/>
        <v>0</v>
      </c>
    </row>
    <row r="10" spans="1:32" x14ac:dyDescent="0.3">
      <c r="A10" s="191" t="s">
        <v>759</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197">
        <f t="shared" si="0"/>
        <v>0</v>
      </c>
    </row>
    <row r="11" spans="1:32" x14ac:dyDescent="0.3">
      <c r="A11" s="191" t="s">
        <v>10</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97">
        <f t="shared" si="0"/>
        <v>0</v>
      </c>
    </row>
    <row r="12" spans="1:32" x14ac:dyDescent="0.3">
      <c r="A12" s="191" t="s">
        <v>13</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197">
        <f t="shared" si="0"/>
        <v>0</v>
      </c>
    </row>
    <row r="13" spans="1:32" x14ac:dyDescent="0.3">
      <c r="A13" s="191" t="s">
        <v>777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197">
        <f t="shared" si="0"/>
        <v>0</v>
      </c>
    </row>
    <row r="14" spans="1:32" x14ac:dyDescent="0.3">
      <c r="A14" s="191" t="s">
        <v>16</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197">
        <f t="shared" si="0"/>
        <v>0</v>
      </c>
    </row>
    <row r="15" spans="1:32" x14ac:dyDescent="0.3">
      <c r="A15" s="191" t="s">
        <v>895</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197">
        <f t="shared" si="0"/>
        <v>0</v>
      </c>
    </row>
    <row r="16" spans="1:32" x14ac:dyDescent="0.3">
      <c r="A16" s="191" t="s">
        <v>24</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197">
        <f t="shared" si="0"/>
        <v>0</v>
      </c>
    </row>
    <row r="17" spans="1:27" x14ac:dyDescent="0.3">
      <c r="A17" s="191" t="s">
        <v>29</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197">
        <f t="shared" si="0"/>
        <v>0</v>
      </c>
    </row>
    <row r="18" spans="1:27" x14ac:dyDescent="0.3">
      <c r="A18" s="191" t="s">
        <v>31</v>
      </c>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197">
        <f t="shared" si="0"/>
        <v>0</v>
      </c>
    </row>
    <row r="19" spans="1:27" x14ac:dyDescent="0.3">
      <c r="A19" s="191" t="s">
        <v>33</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197">
        <f t="shared" si="0"/>
        <v>0</v>
      </c>
    </row>
    <row r="20" spans="1:27" x14ac:dyDescent="0.3">
      <c r="A20" s="191" t="s">
        <v>35</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197">
        <f t="shared" si="0"/>
        <v>0</v>
      </c>
    </row>
    <row r="21" spans="1:27" x14ac:dyDescent="0.3">
      <c r="A21" s="191" t="s">
        <v>38</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197">
        <f t="shared" si="0"/>
        <v>0</v>
      </c>
    </row>
    <row r="22" spans="1:27" x14ac:dyDescent="0.3">
      <c r="A22" s="191" t="s">
        <v>36</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197">
        <f t="shared" si="0"/>
        <v>0</v>
      </c>
    </row>
    <row r="23" spans="1:27" x14ac:dyDescent="0.3">
      <c r="A23" s="191" t="s">
        <v>44</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197">
        <f t="shared" si="0"/>
        <v>0</v>
      </c>
    </row>
    <row r="24" spans="1:27" x14ac:dyDescent="0.3">
      <c r="A24" s="191" t="s">
        <v>46</v>
      </c>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197">
        <f t="shared" si="0"/>
        <v>0</v>
      </c>
    </row>
    <row r="25" spans="1:27" x14ac:dyDescent="0.3">
      <c r="A25" s="191" t="s">
        <v>48</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197">
        <f t="shared" si="0"/>
        <v>0</v>
      </c>
    </row>
    <row r="26" spans="1:27" x14ac:dyDescent="0.3">
      <c r="A26" s="191" t="s">
        <v>49</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197">
        <f t="shared" si="0"/>
        <v>0</v>
      </c>
    </row>
    <row r="27" spans="1:27" x14ac:dyDescent="0.3">
      <c r="A27" s="191" t="s">
        <v>53</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197">
        <f t="shared" si="0"/>
        <v>0</v>
      </c>
    </row>
    <row r="28" spans="1:27" x14ac:dyDescent="0.3">
      <c r="A28" s="191" t="s">
        <v>59</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197">
        <f t="shared" si="0"/>
        <v>0</v>
      </c>
    </row>
    <row r="29" spans="1:27" x14ac:dyDescent="0.3">
      <c r="A29" s="191" t="s">
        <v>60</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197">
        <f t="shared" si="0"/>
        <v>0</v>
      </c>
    </row>
    <row r="30" spans="1:27" x14ac:dyDescent="0.3">
      <c r="A30" s="192" t="s">
        <v>74</v>
      </c>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198">
        <f t="shared" si="0"/>
        <v>0</v>
      </c>
    </row>
    <row r="31" spans="1:27" x14ac:dyDescent="0.3">
      <c r="A31" s="193"/>
      <c r="B31" s="194">
        <f>SUM(B6:B30)</f>
        <v>0</v>
      </c>
      <c r="C31" s="194">
        <f t="shared" ref="C31:AA31" si="1">SUM(C6:C30)</f>
        <v>0</v>
      </c>
      <c r="D31" s="194">
        <f t="shared" si="1"/>
        <v>0</v>
      </c>
      <c r="E31" s="194">
        <f t="shared" si="1"/>
        <v>0</v>
      </c>
      <c r="F31" s="194">
        <f t="shared" si="1"/>
        <v>0</v>
      </c>
      <c r="G31" s="194">
        <f t="shared" si="1"/>
        <v>0</v>
      </c>
      <c r="H31" s="194">
        <f t="shared" si="1"/>
        <v>0</v>
      </c>
      <c r="I31" s="194">
        <f t="shared" si="1"/>
        <v>0</v>
      </c>
      <c r="J31" s="194">
        <f t="shared" si="1"/>
        <v>0</v>
      </c>
      <c r="K31" s="194">
        <f t="shared" si="1"/>
        <v>0</v>
      </c>
      <c r="L31" s="194">
        <f t="shared" si="1"/>
        <v>0</v>
      </c>
      <c r="M31" s="194">
        <f t="shared" si="1"/>
        <v>0</v>
      </c>
      <c r="N31" s="194">
        <f t="shared" si="1"/>
        <v>0</v>
      </c>
      <c r="O31" s="194">
        <f t="shared" si="1"/>
        <v>0</v>
      </c>
      <c r="P31" s="194">
        <f t="shared" si="1"/>
        <v>0</v>
      </c>
      <c r="Q31" s="194">
        <f t="shared" si="1"/>
        <v>0</v>
      </c>
      <c r="R31" s="194">
        <f t="shared" si="1"/>
        <v>0</v>
      </c>
      <c r="S31" s="194">
        <f t="shared" si="1"/>
        <v>0</v>
      </c>
      <c r="T31" s="194">
        <f t="shared" si="1"/>
        <v>0</v>
      </c>
      <c r="U31" s="194">
        <f t="shared" si="1"/>
        <v>0</v>
      </c>
      <c r="V31" s="194">
        <f t="shared" si="1"/>
        <v>0</v>
      </c>
      <c r="W31" s="194">
        <f t="shared" si="1"/>
        <v>0</v>
      </c>
      <c r="X31" s="194">
        <f t="shared" si="1"/>
        <v>0</v>
      </c>
      <c r="Y31" s="194">
        <f t="shared" si="1"/>
        <v>0</v>
      </c>
      <c r="Z31" s="194">
        <f t="shared" si="1"/>
        <v>0</v>
      </c>
      <c r="AA31" s="194">
        <f t="shared" si="1"/>
        <v>0</v>
      </c>
    </row>
  </sheetData>
  <phoneticPr fontId="16"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O201"/>
  <sheetViews>
    <sheetView showZeros="0" workbookViewId="0">
      <pane xSplit="1" ySplit="5" topLeftCell="B87" activePane="bottomRight" state="frozen"/>
      <selection pane="topRight" activeCell="B1" sqref="B1"/>
      <selection pane="bottomLeft" activeCell="A6" sqref="A6"/>
      <selection pane="bottomRight" activeCell="B3" sqref="B3"/>
    </sheetView>
  </sheetViews>
  <sheetFormatPr defaultColWidth="8" defaultRowHeight="15.6" x14ac:dyDescent="0.3"/>
  <cols>
    <col min="1" max="1" width="6.44140625" style="4" customWidth="1"/>
    <col min="2" max="2" width="16.44140625" style="4" customWidth="1"/>
    <col min="3" max="3" width="16.5546875" style="4" customWidth="1"/>
    <col min="4" max="4" width="16.6640625" style="4" customWidth="1"/>
    <col min="5" max="5" width="17" style="4" customWidth="1"/>
    <col min="6" max="6" width="18.5546875" style="4" customWidth="1"/>
    <col min="7" max="7" width="18.44140625" style="4" customWidth="1"/>
    <col min="8" max="8" width="18.6640625" style="4" customWidth="1"/>
    <col min="9" max="9" width="20.88671875" style="4" customWidth="1"/>
    <col min="10" max="10" width="17" style="4" customWidth="1"/>
    <col min="11" max="11" width="18.109375" style="4" customWidth="1"/>
    <col min="12" max="13" width="15.88671875" style="4" customWidth="1"/>
    <col min="14" max="14" width="8" style="4"/>
    <col min="15" max="15" width="8" style="119"/>
    <col min="16" max="16384" width="8" style="4"/>
  </cols>
  <sheetData>
    <row r="1" spans="1:15" ht="22.5" customHeight="1" x14ac:dyDescent="0.35">
      <c r="A1" s="96"/>
      <c r="B1" s="203" t="s">
        <v>1047</v>
      </c>
      <c r="C1" s="203"/>
      <c r="D1" s="203"/>
      <c r="E1" s="203"/>
      <c r="F1" s="203"/>
      <c r="G1" s="203"/>
      <c r="H1" s="203"/>
      <c r="I1" s="203"/>
      <c r="J1" s="203"/>
      <c r="K1" s="203"/>
      <c r="L1" s="203"/>
      <c r="M1" s="203"/>
    </row>
    <row r="2" spans="1:15" ht="18.75" customHeight="1" x14ac:dyDescent="0.3">
      <c r="A2" s="96"/>
      <c r="B2" s="202" t="str">
        <f>"Quý "&amp;q&amp; " Năm "&amp;y</f>
        <v>Quý IV Năm 2015</v>
      </c>
      <c r="C2" s="202"/>
      <c r="D2" s="202"/>
      <c r="E2" s="202"/>
      <c r="F2" s="202"/>
      <c r="G2" s="202"/>
      <c r="H2" s="202"/>
      <c r="I2" s="202"/>
      <c r="J2" s="202"/>
      <c r="K2" s="202"/>
      <c r="L2" s="202"/>
      <c r="M2" s="202"/>
    </row>
    <row r="3" spans="1:15" ht="6.75" customHeight="1" x14ac:dyDescent="0.3">
      <c r="A3" s="97"/>
      <c r="B3" s="97"/>
      <c r="C3" s="97"/>
      <c r="D3" s="110"/>
      <c r="E3" s="110"/>
      <c r="F3" s="110"/>
      <c r="G3" s="110"/>
      <c r="H3" s="110"/>
      <c r="I3" s="110"/>
      <c r="J3" s="110"/>
      <c r="K3" s="110"/>
      <c r="L3" s="110"/>
      <c r="M3" s="110"/>
    </row>
    <row r="4" spans="1:15" s="98" customFormat="1" ht="21" customHeight="1" x14ac:dyDescent="0.3">
      <c r="A4" s="205" t="s">
        <v>1048</v>
      </c>
      <c r="B4" s="207" t="s">
        <v>1049</v>
      </c>
      <c r="C4" s="208"/>
      <c r="D4" s="207" t="s">
        <v>1050</v>
      </c>
      <c r="E4" s="208"/>
      <c r="F4" s="208" t="s">
        <v>0</v>
      </c>
      <c r="G4" s="209"/>
      <c r="H4" s="111"/>
      <c r="I4" s="111"/>
      <c r="J4" s="204" t="s">
        <v>1</v>
      </c>
      <c r="K4" s="204"/>
      <c r="L4" s="204" t="s">
        <v>2</v>
      </c>
      <c r="M4" s="204"/>
      <c r="O4" s="120"/>
    </row>
    <row r="5" spans="1:15" s="98" customFormat="1" ht="21" customHeight="1" x14ac:dyDescent="0.3">
      <c r="A5" s="206"/>
      <c r="B5" s="99" t="s">
        <v>3</v>
      </c>
      <c r="C5" s="99" t="s">
        <v>4</v>
      </c>
      <c r="D5" s="99" t="s">
        <v>3</v>
      </c>
      <c r="E5" s="99" t="s">
        <v>4</v>
      </c>
      <c r="F5" s="100" t="s">
        <v>3</v>
      </c>
      <c r="G5" s="99" t="s">
        <v>4</v>
      </c>
      <c r="H5" s="99" t="s">
        <v>3</v>
      </c>
      <c r="I5" s="99" t="s">
        <v>4</v>
      </c>
      <c r="J5" s="99" t="s">
        <v>3</v>
      </c>
      <c r="K5" s="99" t="s">
        <v>4</v>
      </c>
      <c r="L5" s="99" t="s">
        <v>3</v>
      </c>
      <c r="M5" s="99" t="s">
        <v>4</v>
      </c>
      <c r="O5" s="120"/>
    </row>
    <row r="6" spans="1:15" ht="20.100000000000001" customHeight="1" x14ac:dyDescent="0.3">
      <c r="A6" s="112" t="s">
        <v>5</v>
      </c>
      <c r="B6" s="102"/>
      <c r="C6" s="102"/>
      <c r="D6" s="102"/>
      <c r="E6" s="102"/>
      <c r="F6" s="103">
        <f t="shared" ref="F6:F37" si="0">IF(ISNA(VLOOKUP($A6,Psn,COLUMNS(Psn),0)),0,VLOOKUP($A6,Psn,COLUMNS(Psn),0))</f>
        <v>0</v>
      </c>
      <c r="G6" s="103">
        <f t="shared" ref="G6:G37" si="1">IF(ISNA(HLOOKUP($A6,Psc,ROWS(Psc),0)),0,HLOOKUP($A6,Psc,ROWS(Psc),0))</f>
        <v>0</v>
      </c>
      <c r="H6" s="102"/>
      <c r="I6" s="102"/>
      <c r="J6" s="103">
        <f>SUM(F6,H6)</f>
        <v>0</v>
      </c>
      <c r="K6" s="103">
        <f>SUM(G6,I6)</f>
        <v>0</v>
      </c>
      <c r="L6" s="103">
        <f>MAX($D6-$E6+$F6-$G6,0)</f>
        <v>0</v>
      </c>
      <c r="M6" s="103">
        <f>ABS(MIN($D6-$E6+$F6-$G6,0))</f>
        <v>0</v>
      </c>
      <c r="O6" s="119">
        <f>IF(OR(D6&lt;&gt;0,E6&lt;&gt;0,F6&lt;&gt;0,G6&lt;&gt;0,J6&lt;&gt;0,K6&lt;&gt;0,L6&lt;&gt;0,M6&lt;&gt;0),1,0)</f>
        <v>0</v>
      </c>
    </row>
    <row r="7" spans="1:15" ht="20.100000000000001" customHeight="1" x14ac:dyDescent="0.3">
      <c r="A7" s="10" t="s">
        <v>120</v>
      </c>
      <c r="B7" s="104"/>
      <c r="C7" s="104"/>
      <c r="D7" s="104"/>
      <c r="E7" s="104"/>
      <c r="F7" s="105">
        <f t="shared" si="0"/>
        <v>0</v>
      </c>
      <c r="G7" s="105">
        <f t="shared" si="1"/>
        <v>0</v>
      </c>
      <c r="H7" s="104"/>
      <c r="I7" s="104"/>
      <c r="J7" s="105">
        <f t="shared" ref="J7:J70" si="2">SUM(F7,H7)</f>
        <v>0</v>
      </c>
      <c r="K7" s="105">
        <f t="shared" ref="K7:K70" si="3">SUM(G7,I7)</f>
        <v>0</v>
      </c>
      <c r="L7" s="105">
        <f t="shared" ref="L7:L70" si="4">MAX($D7-$E7+$F7-$G7,0)</f>
        <v>0</v>
      </c>
      <c r="M7" s="105">
        <f t="shared" ref="M7:M70" si="5">ABS(MIN($D7-$E7+$F7-$G7,0))</f>
        <v>0</v>
      </c>
      <c r="O7" s="4">
        <f t="shared" ref="O7:O70" si="6">IF(OR(D7&lt;&gt;0,E7&lt;&gt;0,F7&lt;&gt;0,G7&lt;&gt;0,J7&lt;&gt;0,K7&lt;&gt;0,L7&lt;&gt;0,M7&lt;&gt;0),1,0)</f>
        <v>0</v>
      </c>
    </row>
    <row r="8" spans="1:15" ht="20.100000000000001" customHeight="1" x14ac:dyDescent="0.3">
      <c r="A8" s="10" t="s">
        <v>6</v>
      </c>
      <c r="B8" s="104"/>
      <c r="C8" s="104"/>
      <c r="D8" s="104"/>
      <c r="E8" s="104"/>
      <c r="F8" s="105">
        <f t="shared" si="0"/>
        <v>0</v>
      </c>
      <c r="G8" s="105">
        <f t="shared" si="1"/>
        <v>0</v>
      </c>
      <c r="H8" s="104"/>
      <c r="I8" s="104"/>
      <c r="J8" s="105">
        <f t="shared" si="2"/>
        <v>0</v>
      </c>
      <c r="K8" s="105">
        <f t="shared" si="3"/>
        <v>0</v>
      </c>
      <c r="L8" s="105">
        <f t="shared" si="4"/>
        <v>0</v>
      </c>
      <c r="M8" s="105">
        <f t="shared" si="5"/>
        <v>0</v>
      </c>
      <c r="O8" s="119">
        <f t="shared" si="6"/>
        <v>0</v>
      </c>
    </row>
    <row r="9" spans="1:15" ht="20.100000000000001" customHeight="1" x14ac:dyDescent="0.3">
      <c r="A9" s="10" t="s">
        <v>8</v>
      </c>
      <c r="B9" s="104"/>
      <c r="C9" s="104"/>
      <c r="D9" s="104"/>
      <c r="E9" s="104"/>
      <c r="F9" s="105">
        <f t="shared" si="0"/>
        <v>0</v>
      </c>
      <c r="G9" s="105">
        <f t="shared" si="1"/>
        <v>0</v>
      </c>
      <c r="H9" s="104"/>
      <c r="I9" s="104"/>
      <c r="J9" s="105">
        <f t="shared" si="2"/>
        <v>0</v>
      </c>
      <c r="K9" s="105">
        <f t="shared" si="3"/>
        <v>0</v>
      </c>
      <c r="L9" s="105">
        <f t="shared" si="4"/>
        <v>0</v>
      </c>
      <c r="M9" s="105">
        <f t="shared" si="5"/>
        <v>0</v>
      </c>
      <c r="O9" s="119">
        <f t="shared" si="6"/>
        <v>0</v>
      </c>
    </row>
    <row r="10" spans="1:15" ht="20.100000000000001" customHeight="1" x14ac:dyDescent="0.3">
      <c r="A10" s="10" t="s">
        <v>7</v>
      </c>
      <c r="B10" s="104"/>
      <c r="C10" s="104"/>
      <c r="D10" s="104"/>
      <c r="E10" s="104"/>
      <c r="F10" s="105">
        <f t="shared" si="0"/>
        <v>0</v>
      </c>
      <c r="G10" s="105">
        <f t="shared" si="1"/>
        <v>0</v>
      </c>
      <c r="H10" s="104"/>
      <c r="I10" s="104"/>
      <c r="J10" s="105">
        <f t="shared" si="2"/>
        <v>0</v>
      </c>
      <c r="K10" s="105">
        <f t="shared" si="3"/>
        <v>0</v>
      </c>
      <c r="L10" s="105">
        <f t="shared" si="4"/>
        <v>0</v>
      </c>
      <c r="M10" s="105">
        <f t="shared" si="5"/>
        <v>0</v>
      </c>
      <c r="O10" s="4">
        <f t="shared" si="6"/>
        <v>0</v>
      </c>
    </row>
    <row r="11" spans="1:15" ht="20.100000000000001" customHeight="1" x14ac:dyDescent="0.3">
      <c r="A11" s="10" t="s">
        <v>9</v>
      </c>
      <c r="B11" s="104"/>
      <c r="C11" s="104"/>
      <c r="D11" s="104"/>
      <c r="E11" s="104"/>
      <c r="F11" s="105">
        <f t="shared" si="0"/>
        <v>0</v>
      </c>
      <c r="G11" s="105">
        <f t="shared" si="1"/>
        <v>0</v>
      </c>
      <c r="H11" s="104"/>
      <c r="I11" s="104"/>
      <c r="J11" s="105">
        <f t="shared" si="2"/>
        <v>0</v>
      </c>
      <c r="K11" s="105">
        <f t="shared" si="3"/>
        <v>0</v>
      </c>
      <c r="L11" s="105">
        <f t="shared" si="4"/>
        <v>0</v>
      </c>
      <c r="M11" s="105">
        <f t="shared" si="5"/>
        <v>0</v>
      </c>
      <c r="O11" s="119">
        <f t="shared" si="6"/>
        <v>0</v>
      </c>
    </row>
    <row r="12" spans="1:15" ht="20.100000000000001" customHeight="1" x14ac:dyDescent="0.3">
      <c r="A12" s="10" t="s">
        <v>121</v>
      </c>
      <c r="B12" s="104"/>
      <c r="C12" s="104"/>
      <c r="D12" s="104"/>
      <c r="E12" s="104"/>
      <c r="F12" s="105">
        <f t="shared" si="0"/>
        <v>0</v>
      </c>
      <c r="G12" s="105">
        <f t="shared" si="1"/>
        <v>0</v>
      </c>
      <c r="H12" s="104"/>
      <c r="I12" s="104"/>
      <c r="J12" s="105">
        <f t="shared" si="2"/>
        <v>0</v>
      </c>
      <c r="K12" s="105">
        <f t="shared" si="3"/>
        <v>0</v>
      </c>
      <c r="L12" s="105">
        <f t="shared" si="4"/>
        <v>0</v>
      </c>
      <c r="M12" s="105">
        <f t="shared" si="5"/>
        <v>0</v>
      </c>
      <c r="O12" s="4">
        <f t="shared" si="6"/>
        <v>0</v>
      </c>
    </row>
    <row r="13" spans="1:15" ht="20.100000000000001" customHeight="1" x14ac:dyDescent="0.3">
      <c r="A13" s="10" t="s">
        <v>122</v>
      </c>
      <c r="B13" s="104"/>
      <c r="C13" s="104"/>
      <c r="D13" s="104"/>
      <c r="E13" s="104"/>
      <c r="F13" s="105">
        <f t="shared" si="0"/>
        <v>0</v>
      </c>
      <c r="G13" s="105">
        <f t="shared" si="1"/>
        <v>0</v>
      </c>
      <c r="H13" s="104"/>
      <c r="I13" s="104"/>
      <c r="J13" s="105">
        <f t="shared" si="2"/>
        <v>0</v>
      </c>
      <c r="K13" s="105">
        <f t="shared" si="3"/>
        <v>0</v>
      </c>
      <c r="L13" s="105">
        <f t="shared" si="4"/>
        <v>0</v>
      </c>
      <c r="M13" s="105">
        <f t="shared" si="5"/>
        <v>0</v>
      </c>
      <c r="O13" s="4">
        <f t="shared" si="6"/>
        <v>0</v>
      </c>
    </row>
    <row r="14" spans="1:15" ht="20.100000000000001" customHeight="1" x14ac:dyDescent="0.3">
      <c r="A14" s="10" t="s">
        <v>123</v>
      </c>
      <c r="B14" s="104"/>
      <c r="C14" s="104"/>
      <c r="D14" s="104"/>
      <c r="E14" s="104"/>
      <c r="F14" s="105">
        <f t="shared" si="0"/>
        <v>0</v>
      </c>
      <c r="G14" s="105">
        <f t="shared" si="1"/>
        <v>0</v>
      </c>
      <c r="H14" s="104"/>
      <c r="I14" s="104"/>
      <c r="J14" s="105">
        <f t="shared" si="2"/>
        <v>0</v>
      </c>
      <c r="K14" s="105">
        <f t="shared" si="3"/>
        <v>0</v>
      </c>
      <c r="L14" s="105">
        <f t="shared" si="4"/>
        <v>0</v>
      </c>
      <c r="M14" s="105">
        <f t="shared" si="5"/>
        <v>0</v>
      </c>
      <c r="O14" s="4">
        <f t="shared" si="6"/>
        <v>0</v>
      </c>
    </row>
    <row r="15" spans="1:15" ht="20.100000000000001" customHeight="1" x14ac:dyDescent="0.3">
      <c r="A15" s="10" t="s">
        <v>124</v>
      </c>
      <c r="B15" s="104"/>
      <c r="C15" s="104"/>
      <c r="D15" s="104"/>
      <c r="E15" s="104"/>
      <c r="F15" s="105">
        <f t="shared" si="0"/>
        <v>0</v>
      </c>
      <c r="G15" s="105">
        <f t="shared" si="1"/>
        <v>0</v>
      </c>
      <c r="H15" s="104"/>
      <c r="I15" s="104"/>
      <c r="J15" s="105">
        <f t="shared" si="2"/>
        <v>0</v>
      </c>
      <c r="K15" s="105">
        <f t="shared" si="3"/>
        <v>0</v>
      </c>
      <c r="L15" s="105">
        <f t="shared" si="4"/>
        <v>0</v>
      </c>
      <c r="M15" s="105">
        <f t="shared" si="5"/>
        <v>0</v>
      </c>
      <c r="O15" s="4">
        <f t="shared" si="6"/>
        <v>0</v>
      </c>
    </row>
    <row r="16" spans="1:15" ht="20.100000000000001" customHeight="1" x14ac:dyDescent="0.3">
      <c r="A16" s="10" t="s">
        <v>125</v>
      </c>
      <c r="B16" s="104"/>
      <c r="C16" s="104"/>
      <c r="D16" s="104"/>
      <c r="E16" s="104"/>
      <c r="F16" s="105">
        <f t="shared" si="0"/>
        <v>0</v>
      </c>
      <c r="G16" s="105">
        <f t="shared" si="1"/>
        <v>0</v>
      </c>
      <c r="H16" s="104"/>
      <c r="I16" s="104"/>
      <c r="J16" s="105">
        <f t="shared" si="2"/>
        <v>0</v>
      </c>
      <c r="K16" s="105">
        <f t="shared" si="3"/>
        <v>0</v>
      </c>
      <c r="L16" s="105">
        <f t="shared" si="4"/>
        <v>0</v>
      </c>
      <c r="M16" s="105">
        <f t="shared" si="5"/>
        <v>0</v>
      </c>
      <c r="O16" s="4">
        <f t="shared" si="6"/>
        <v>0</v>
      </c>
    </row>
    <row r="17" spans="1:15" ht="20.100000000000001" customHeight="1" x14ac:dyDescent="0.3">
      <c r="A17" s="10" t="s">
        <v>126</v>
      </c>
      <c r="B17" s="104"/>
      <c r="C17" s="104"/>
      <c r="D17" s="104"/>
      <c r="E17" s="104"/>
      <c r="F17" s="105">
        <f t="shared" si="0"/>
        <v>0</v>
      </c>
      <c r="G17" s="105">
        <f t="shared" si="1"/>
        <v>0</v>
      </c>
      <c r="H17" s="104"/>
      <c r="I17" s="104"/>
      <c r="J17" s="105">
        <f t="shared" si="2"/>
        <v>0</v>
      </c>
      <c r="K17" s="105">
        <f t="shared" si="3"/>
        <v>0</v>
      </c>
      <c r="L17" s="105">
        <f t="shared" si="4"/>
        <v>0</v>
      </c>
      <c r="M17" s="105">
        <f t="shared" si="5"/>
        <v>0</v>
      </c>
      <c r="O17" s="4">
        <f t="shared" si="6"/>
        <v>0</v>
      </c>
    </row>
    <row r="18" spans="1:15" ht="20.100000000000001" customHeight="1" x14ac:dyDescent="0.3">
      <c r="A18" s="10" t="s">
        <v>127</v>
      </c>
      <c r="B18" s="104"/>
      <c r="C18" s="104"/>
      <c r="D18" s="104"/>
      <c r="E18" s="104"/>
      <c r="F18" s="105">
        <f t="shared" si="0"/>
        <v>0</v>
      </c>
      <c r="G18" s="105">
        <f t="shared" si="1"/>
        <v>0</v>
      </c>
      <c r="H18" s="104"/>
      <c r="I18" s="104"/>
      <c r="J18" s="105">
        <f t="shared" si="2"/>
        <v>0</v>
      </c>
      <c r="K18" s="105">
        <f t="shared" si="3"/>
        <v>0</v>
      </c>
      <c r="L18" s="105">
        <f t="shared" si="4"/>
        <v>0</v>
      </c>
      <c r="M18" s="105">
        <f t="shared" si="5"/>
        <v>0</v>
      </c>
      <c r="O18" s="4">
        <f t="shared" si="6"/>
        <v>0</v>
      </c>
    </row>
    <row r="19" spans="1:15" ht="20.100000000000001" customHeight="1" x14ac:dyDescent="0.3">
      <c r="A19" s="10" t="s">
        <v>128</v>
      </c>
      <c r="B19" s="104"/>
      <c r="C19" s="104"/>
      <c r="D19" s="104"/>
      <c r="E19" s="104"/>
      <c r="F19" s="105">
        <f t="shared" si="0"/>
        <v>0</v>
      </c>
      <c r="G19" s="105">
        <f t="shared" si="1"/>
        <v>0</v>
      </c>
      <c r="H19" s="104"/>
      <c r="I19" s="104"/>
      <c r="J19" s="105">
        <f t="shared" si="2"/>
        <v>0</v>
      </c>
      <c r="K19" s="105">
        <f t="shared" si="3"/>
        <v>0</v>
      </c>
      <c r="L19" s="105">
        <f t="shared" si="4"/>
        <v>0</v>
      </c>
      <c r="M19" s="105">
        <f t="shared" si="5"/>
        <v>0</v>
      </c>
      <c r="O19" s="4">
        <f t="shared" si="6"/>
        <v>0</v>
      </c>
    </row>
    <row r="20" spans="1:15" ht="20.100000000000001" customHeight="1" x14ac:dyDescent="0.3">
      <c r="A20" s="10" t="s">
        <v>759</v>
      </c>
      <c r="B20" s="104"/>
      <c r="C20" s="104"/>
      <c r="D20" s="104"/>
      <c r="E20" s="104"/>
      <c r="F20" s="105">
        <f t="shared" si="0"/>
        <v>0</v>
      </c>
      <c r="G20" s="105">
        <f t="shared" si="1"/>
        <v>0</v>
      </c>
      <c r="H20" s="104"/>
      <c r="I20" s="104"/>
      <c r="J20" s="105">
        <f t="shared" si="2"/>
        <v>0</v>
      </c>
      <c r="K20" s="105">
        <f t="shared" si="3"/>
        <v>0</v>
      </c>
      <c r="L20" s="105"/>
      <c r="M20" s="105"/>
      <c r="O20" s="119">
        <f t="shared" si="6"/>
        <v>0</v>
      </c>
    </row>
    <row r="21" spans="1:15" ht="20.100000000000001" customHeight="1" x14ac:dyDescent="0.3">
      <c r="A21" s="10" t="s">
        <v>10</v>
      </c>
      <c r="B21" s="104"/>
      <c r="C21" s="104"/>
      <c r="D21" s="104"/>
      <c r="E21" s="104"/>
      <c r="F21" s="105">
        <f t="shared" si="0"/>
        <v>0</v>
      </c>
      <c r="G21" s="105">
        <f t="shared" si="1"/>
        <v>0</v>
      </c>
      <c r="H21" s="104"/>
      <c r="I21" s="104"/>
      <c r="J21" s="105">
        <f t="shared" si="2"/>
        <v>0</v>
      </c>
      <c r="K21" s="105">
        <f t="shared" si="3"/>
        <v>0</v>
      </c>
      <c r="L21" s="105">
        <f t="shared" si="4"/>
        <v>0</v>
      </c>
      <c r="M21" s="105">
        <f t="shared" si="5"/>
        <v>0</v>
      </c>
      <c r="O21" s="119">
        <f t="shared" si="6"/>
        <v>0</v>
      </c>
    </row>
    <row r="22" spans="1:15" ht="20.100000000000001" customHeight="1" x14ac:dyDescent="0.3">
      <c r="A22" s="10" t="s">
        <v>129</v>
      </c>
      <c r="B22" s="104"/>
      <c r="C22" s="104"/>
      <c r="D22" s="104"/>
      <c r="E22" s="104"/>
      <c r="F22" s="105">
        <f t="shared" si="0"/>
        <v>0</v>
      </c>
      <c r="G22" s="105">
        <f t="shared" si="1"/>
        <v>0</v>
      </c>
      <c r="H22" s="104"/>
      <c r="I22" s="104"/>
      <c r="J22" s="105">
        <f t="shared" si="2"/>
        <v>0</v>
      </c>
      <c r="K22" s="105">
        <f t="shared" si="3"/>
        <v>0</v>
      </c>
      <c r="L22" s="105">
        <f t="shared" si="4"/>
        <v>0</v>
      </c>
      <c r="M22" s="105">
        <f t="shared" si="5"/>
        <v>0</v>
      </c>
      <c r="O22" s="4">
        <f t="shared" si="6"/>
        <v>0</v>
      </c>
    </row>
    <row r="23" spans="1:15" ht="20.100000000000001" customHeight="1" x14ac:dyDescent="0.3">
      <c r="A23" s="10" t="s">
        <v>130</v>
      </c>
      <c r="B23" s="104"/>
      <c r="C23" s="104"/>
      <c r="D23" s="104"/>
      <c r="E23" s="104"/>
      <c r="F23" s="105">
        <f t="shared" si="0"/>
        <v>0</v>
      </c>
      <c r="G23" s="105">
        <f t="shared" si="1"/>
        <v>0</v>
      </c>
      <c r="H23" s="104"/>
      <c r="I23" s="104"/>
      <c r="J23" s="105">
        <f t="shared" si="2"/>
        <v>0</v>
      </c>
      <c r="K23" s="105">
        <f t="shared" si="3"/>
        <v>0</v>
      </c>
      <c r="L23" s="105">
        <f t="shared" si="4"/>
        <v>0</v>
      </c>
      <c r="M23" s="105">
        <f t="shared" si="5"/>
        <v>0</v>
      </c>
      <c r="O23" s="4">
        <f t="shared" si="6"/>
        <v>0</v>
      </c>
    </row>
    <row r="24" spans="1:15" ht="20.100000000000001" customHeight="1" x14ac:dyDescent="0.3">
      <c r="A24" s="10" t="s">
        <v>131</v>
      </c>
      <c r="B24" s="104"/>
      <c r="C24" s="104"/>
      <c r="D24" s="104"/>
      <c r="E24" s="104"/>
      <c r="F24" s="105">
        <f t="shared" si="0"/>
        <v>0</v>
      </c>
      <c r="G24" s="105">
        <f t="shared" si="1"/>
        <v>0</v>
      </c>
      <c r="H24" s="104"/>
      <c r="I24" s="104"/>
      <c r="J24" s="105">
        <f t="shared" si="2"/>
        <v>0</v>
      </c>
      <c r="K24" s="105">
        <f t="shared" si="3"/>
        <v>0</v>
      </c>
      <c r="L24" s="105">
        <f t="shared" si="4"/>
        <v>0</v>
      </c>
      <c r="M24" s="105">
        <f t="shared" si="5"/>
        <v>0</v>
      </c>
      <c r="O24" s="4">
        <f t="shared" si="6"/>
        <v>0</v>
      </c>
    </row>
    <row r="25" spans="1:15" ht="20.100000000000001" customHeight="1" x14ac:dyDescent="0.3">
      <c r="A25" s="10" t="s">
        <v>132</v>
      </c>
      <c r="B25" s="104"/>
      <c r="C25" s="104"/>
      <c r="D25" s="104"/>
      <c r="E25" s="104"/>
      <c r="F25" s="105">
        <f t="shared" si="0"/>
        <v>0</v>
      </c>
      <c r="G25" s="105">
        <f t="shared" si="1"/>
        <v>0</v>
      </c>
      <c r="H25" s="104"/>
      <c r="I25" s="104"/>
      <c r="J25" s="105">
        <f t="shared" si="2"/>
        <v>0</v>
      </c>
      <c r="K25" s="105">
        <f t="shared" si="3"/>
        <v>0</v>
      </c>
      <c r="L25" s="105">
        <f t="shared" si="4"/>
        <v>0</v>
      </c>
      <c r="M25" s="105">
        <f t="shared" si="5"/>
        <v>0</v>
      </c>
      <c r="O25" s="4">
        <f t="shared" si="6"/>
        <v>0</v>
      </c>
    </row>
    <row r="26" spans="1:15" ht="20.100000000000001" customHeight="1" x14ac:dyDescent="0.3">
      <c r="A26" s="10" t="s">
        <v>11</v>
      </c>
      <c r="B26" s="104"/>
      <c r="C26" s="104"/>
      <c r="D26" s="104"/>
      <c r="E26" s="104"/>
      <c r="F26" s="105">
        <f t="shared" si="0"/>
        <v>0</v>
      </c>
      <c r="G26" s="105">
        <f t="shared" si="1"/>
        <v>0</v>
      </c>
      <c r="H26" s="104"/>
      <c r="I26" s="104"/>
      <c r="J26" s="105">
        <f t="shared" si="2"/>
        <v>0</v>
      </c>
      <c r="K26" s="105">
        <f t="shared" si="3"/>
        <v>0</v>
      </c>
      <c r="L26" s="105">
        <f t="shared" si="4"/>
        <v>0</v>
      </c>
      <c r="M26" s="105">
        <f t="shared" si="5"/>
        <v>0</v>
      </c>
      <c r="O26" s="4">
        <f t="shared" si="6"/>
        <v>0</v>
      </c>
    </row>
    <row r="27" spans="1:15" ht="20.100000000000001" customHeight="1" x14ac:dyDescent="0.3">
      <c r="A27" s="10" t="s">
        <v>12</v>
      </c>
      <c r="B27" s="104"/>
      <c r="C27" s="104"/>
      <c r="D27" s="104"/>
      <c r="E27" s="104"/>
      <c r="F27" s="105">
        <f t="shared" si="0"/>
        <v>0</v>
      </c>
      <c r="G27" s="105">
        <f t="shared" si="1"/>
        <v>0</v>
      </c>
      <c r="H27" s="104"/>
      <c r="I27" s="104"/>
      <c r="J27" s="105">
        <f t="shared" si="2"/>
        <v>0</v>
      </c>
      <c r="K27" s="105">
        <f t="shared" si="3"/>
        <v>0</v>
      </c>
      <c r="L27" s="105">
        <f t="shared" si="4"/>
        <v>0</v>
      </c>
      <c r="M27" s="105">
        <f t="shared" si="5"/>
        <v>0</v>
      </c>
      <c r="O27" s="4">
        <f t="shared" si="6"/>
        <v>0</v>
      </c>
    </row>
    <row r="28" spans="1:15" ht="20.100000000000001" customHeight="1" x14ac:dyDescent="0.3">
      <c r="A28" s="10" t="s">
        <v>133</v>
      </c>
      <c r="B28" s="104"/>
      <c r="C28" s="104"/>
      <c r="D28" s="104"/>
      <c r="E28" s="104"/>
      <c r="F28" s="105">
        <f t="shared" si="0"/>
        <v>0</v>
      </c>
      <c r="G28" s="105">
        <f t="shared" si="1"/>
        <v>0</v>
      </c>
      <c r="H28" s="104"/>
      <c r="I28" s="104"/>
      <c r="J28" s="105">
        <f t="shared" si="2"/>
        <v>0</v>
      </c>
      <c r="K28" s="105">
        <f t="shared" si="3"/>
        <v>0</v>
      </c>
      <c r="L28" s="105">
        <f t="shared" si="4"/>
        <v>0</v>
      </c>
      <c r="M28" s="105">
        <f t="shared" si="5"/>
        <v>0</v>
      </c>
      <c r="O28" s="4">
        <f t="shared" si="6"/>
        <v>0</v>
      </c>
    </row>
    <row r="29" spans="1:15" ht="20.100000000000001" customHeight="1" x14ac:dyDescent="0.3">
      <c r="A29" s="10" t="s">
        <v>13</v>
      </c>
      <c r="B29" s="104"/>
      <c r="C29" s="104"/>
      <c r="D29" s="104"/>
      <c r="E29" s="104"/>
      <c r="F29" s="105">
        <f t="shared" si="0"/>
        <v>0</v>
      </c>
      <c r="G29" s="105">
        <f t="shared" si="1"/>
        <v>0</v>
      </c>
      <c r="H29" s="104"/>
      <c r="I29" s="104"/>
      <c r="J29" s="105">
        <f t="shared" si="2"/>
        <v>0</v>
      </c>
      <c r="K29" s="105">
        <f t="shared" si="3"/>
        <v>0</v>
      </c>
      <c r="L29" s="105">
        <f t="shared" si="4"/>
        <v>0</v>
      </c>
      <c r="M29" s="105">
        <f t="shared" si="5"/>
        <v>0</v>
      </c>
      <c r="O29" s="119">
        <f t="shared" si="6"/>
        <v>0</v>
      </c>
    </row>
    <row r="30" spans="1:15" ht="20.100000000000001" customHeight="1" x14ac:dyDescent="0.3">
      <c r="A30" s="10" t="s">
        <v>777</v>
      </c>
      <c r="B30" s="104"/>
      <c r="C30" s="104"/>
      <c r="D30" s="104"/>
      <c r="E30" s="104"/>
      <c r="F30" s="105">
        <f t="shared" si="0"/>
        <v>0</v>
      </c>
      <c r="G30" s="105">
        <f t="shared" si="1"/>
        <v>0</v>
      </c>
      <c r="H30" s="104"/>
      <c r="I30" s="104"/>
      <c r="J30" s="105">
        <f t="shared" si="2"/>
        <v>0</v>
      </c>
      <c r="K30" s="105">
        <f t="shared" si="3"/>
        <v>0</v>
      </c>
      <c r="L30" s="105">
        <f t="shared" si="4"/>
        <v>0</v>
      </c>
      <c r="M30" s="105">
        <f t="shared" si="5"/>
        <v>0</v>
      </c>
      <c r="O30" s="119">
        <f t="shared" si="6"/>
        <v>0</v>
      </c>
    </row>
    <row r="31" spans="1:15" ht="20.100000000000001" customHeight="1" x14ac:dyDescent="0.3">
      <c r="A31" s="10" t="s">
        <v>783</v>
      </c>
      <c r="B31" s="104"/>
      <c r="C31" s="104"/>
      <c r="D31" s="104"/>
      <c r="E31" s="104"/>
      <c r="F31" s="105">
        <f t="shared" si="0"/>
        <v>0</v>
      </c>
      <c r="G31" s="105">
        <f t="shared" si="1"/>
        <v>0</v>
      </c>
      <c r="H31" s="104"/>
      <c r="I31" s="104"/>
      <c r="J31" s="105">
        <f t="shared" si="2"/>
        <v>0</v>
      </c>
      <c r="K31" s="105">
        <f t="shared" si="3"/>
        <v>0</v>
      </c>
      <c r="L31" s="105">
        <f t="shared" si="4"/>
        <v>0</v>
      </c>
      <c r="M31" s="105">
        <f t="shared" si="5"/>
        <v>0</v>
      </c>
      <c r="O31" s="4">
        <f t="shared" si="6"/>
        <v>0</v>
      </c>
    </row>
    <row r="32" spans="1:15" ht="20.100000000000001" customHeight="1" x14ac:dyDescent="0.3">
      <c r="A32" s="10" t="s">
        <v>134</v>
      </c>
      <c r="B32" s="104"/>
      <c r="C32" s="104"/>
      <c r="D32" s="104"/>
      <c r="E32" s="104"/>
      <c r="F32" s="105">
        <f t="shared" si="0"/>
        <v>0</v>
      </c>
      <c r="G32" s="105">
        <f t="shared" si="1"/>
        <v>0</v>
      </c>
      <c r="H32" s="104"/>
      <c r="I32" s="104"/>
      <c r="J32" s="105">
        <f t="shared" si="2"/>
        <v>0</v>
      </c>
      <c r="K32" s="105">
        <f t="shared" si="3"/>
        <v>0</v>
      </c>
      <c r="L32" s="105">
        <f t="shared" si="4"/>
        <v>0</v>
      </c>
      <c r="M32" s="105">
        <f t="shared" si="5"/>
        <v>0</v>
      </c>
      <c r="O32" s="4">
        <f t="shared" si="6"/>
        <v>0</v>
      </c>
    </row>
    <row r="33" spans="1:15" ht="20.100000000000001" customHeight="1" x14ac:dyDescent="0.3">
      <c r="A33" s="10" t="s">
        <v>135</v>
      </c>
      <c r="B33" s="104"/>
      <c r="C33" s="104"/>
      <c r="D33" s="104"/>
      <c r="E33" s="104"/>
      <c r="F33" s="105">
        <f t="shared" si="0"/>
        <v>0</v>
      </c>
      <c r="G33" s="105">
        <f t="shared" si="1"/>
        <v>0</v>
      </c>
      <c r="H33" s="104"/>
      <c r="I33" s="104"/>
      <c r="J33" s="105">
        <f t="shared" si="2"/>
        <v>0</v>
      </c>
      <c r="K33" s="105">
        <f t="shared" si="3"/>
        <v>0</v>
      </c>
      <c r="L33" s="105">
        <f t="shared" si="4"/>
        <v>0</v>
      </c>
      <c r="M33" s="105">
        <f t="shared" si="5"/>
        <v>0</v>
      </c>
      <c r="O33" s="4">
        <f t="shared" si="6"/>
        <v>0</v>
      </c>
    </row>
    <row r="34" spans="1:15" ht="20.100000000000001" customHeight="1" x14ac:dyDescent="0.3">
      <c r="A34" s="10" t="s">
        <v>136</v>
      </c>
      <c r="B34" s="104"/>
      <c r="C34" s="104"/>
      <c r="D34" s="104"/>
      <c r="E34" s="104"/>
      <c r="F34" s="105">
        <f t="shared" si="0"/>
        <v>0</v>
      </c>
      <c r="G34" s="105">
        <f t="shared" si="1"/>
        <v>0</v>
      </c>
      <c r="H34" s="104"/>
      <c r="I34" s="104"/>
      <c r="J34" s="105">
        <f t="shared" si="2"/>
        <v>0</v>
      </c>
      <c r="K34" s="105">
        <f t="shared" si="3"/>
        <v>0</v>
      </c>
      <c r="L34" s="105">
        <f t="shared" si="4"/>
        <v>0</v>
      </c>
      <c r="M34" s="105">
        <f t="shared" si="5"/>
        <v>0</v>
      </c>
      <c r="O34" s="4">
        <f t="shared" si="6"/>
        <v>0</v>
      </c>
    </row>
    <row r="35" spans="1:15" ht="20.100000000000001" customHeight="1" x14ac:dyDescent="0.3">
      <c r="A35" s="10" t="s">
        <v>137</v>
      </c>
      <c r="B35" s="104"/>
      <c r="C35" s="104"/>
      <c r="D35" s="104"/>
      <c r="E35" s="104"/>
      <c r="F35" s="105">
        <f t="shared" si="0"/>
        <v>0</v>
      </c>
      <c r="G35" s="105">
        <f t="shared" si="1"/>
        <v>0</v>
      </c>
      <c r="H35" s="104"/>
      <c r="I35" s="104"/>
      <c r="J35" s="105">
        <f t="shared" si="2"/>
        <v>0</v>
      </c>
      <c r="K35" s="105">
        <f t="shared" si="3"/>
        <v>0</v>
      </c>
      <c r="L35" s="105">
        <f t="shared" si="4"/>
        <v>0</v>
      </c>
      <c r="M35" s="105">
        <f t="shared" si="5"/>
        <v>0</v>
      </c>
      <c r="O35" s="4">
        <f t="shared" si="6"/>
        <v>0</v>
      </c>
    </row>
    <row r="36" spans="1:15" ht="20.100000000000001" customHeight="1" x14ac:dyDescent="0.3">
      <c r="A36" s="10" t="s">
        <v>14</v>
      </c>
      <c r="B36" s="104"/>
      <c r="C36" s="104"/>
      <c r="D36" s="104"/>
      <c r="E36" s="104"/>
      <c r="F36" s="105">
        <f t="shared" si="0"/>
        <v>0</v>
      </c>
      <c r="G36" s="105">
        <f t="shared" si="1"/>
        <v>0</v>
      </c>
      <c r="H36" s="104"/>
      <c r="I36" s="104"/>
      <c r="J36" s="105">
        <f t="shared" si="2"/>
        <v>0</v>
      </c>
      <c r="K36" s="105">
        <f t="shared" si="3"/>
        <v>0</v>
      </c>
      <c r="L36" s="105">
        <f t="shared" si="4"/>
        <v>0</v>
      </c>
      <c r="M36" s="105">
        <f t="shared" si="5"/>
        <v>0</v>
      </c>
      <c r="O36" s="4">
        <f t="shared" si="6"/>
        <v>0</v>
      </c>
    </row>
    <row r="37" spans="1:15" ht="20.100000000000001" customHeight="1" x14ac:dyDescent="0.3">
      <c r="A37" s="10" t="s">
        <v>15</v>
      </c>
      <c r="B37" s="104"/>
      <c r="C37" s="104"/>
      <c r="D37" s="104"/>
      <c r="E37" s="104"/>
      <c r="F37" s="105">
        <f t="shared" si="0"/>
        <v>0</v>
      </c>
      <c r="G37" s="105">
        <f t="shared" si="1"/>
        <v>0</v>
      </c>
      <c r="H37" s="104"/>
      <c r="I37" s="104"/>
      <c r="J37" s="105">
        <f t="shared" si="2"/>
        <v>0</v>
      </c>
      <c r="K37" s="105">
        <f t="shared" si="3"/>
        <v>0</v>
      </c>
      <c r="L37" s="105">
        <f t="shared" si="4"/>
        <v>0</v>
      </c>
      <c r="M37" s="105">
        <f t="shared" si="5"/>
        <v>0</v>
      </c>
      <c r="O37" s="4">
        <f t="shared" si="6"/>
        <v>0</v>
      </c>
    </row>
    <row r="38" spans="1:15" ht="20.100000000000001" customHeight="1" x14ac:dyDescent="0.3">
      <c r="A38" s="10" t="s">
        <v>138</v>
      </c>
      <c r="B38" s="104"/>
      <c r="C38" s="104"/>
      <c r="D38" s="104"/>
      <c r="E38" s="104"/>
      <c r="F38" s="105">
        <f t="shared" ref="F38:F69" si="7">IF(ISNA(VLOOKUP($A38,Psn,COLUMNS(Psn),0)),0,VLOOKUP($A38,Psn,COLUMNS(Psn),0))</f>
        <v>0</v>
      </c>
      <c r="G38" s="105">
        <f t="shared" ref="G38:G69" si="8">IF(ISNA(HLOOKUP($A38,Psc,ROWS(Psc),0)),0,HLOOKUP($A38,Psc,ROWS(Psc),0))</f>
        <v>0</v>
      </c>
      <c r="H38" s="104"/>
      <c r="I38" s="104"/>
      <c r="J38" s="105">
        <f t="shared" si="2"/>
        <v>0</v>
      </c>
      <c r="K38" s="105">
        <f t="shared" si="3"/>
        <v>0</v>
      </c>
      <c r="L38" s="105">
        <f t="shared" si="4"/>
        <v>0</v>
      </c>
      <c r="M38" s="105">
        <f t="shared" si="5"/>
        <v>0</v>
      </c>
      <c r="O38" s="4">
        <f t="shared" si="6"/>
        <v>0</v>
      </c>
    </row>
    <row r="39" spans="1:15" ht="20.100000000000001" customHeight="1" x14ac:dyDescent="0.3">
      <c r="A39" s="113" t="s">
        <v>139</v>
      </c>
      <c r="B39" s="104"/>
      <c r="C39" s="104"/>
      <c r="D39" s="104"/>
      <c r="E39" s="104"/>
      <c r="F39" s="105">
        <f t="shared" si="7"/>
        <v>0</v>
      </c>
      <c r="G39" s="105">
        <f t="shared" si="8"/>
        <v>0</v>
      </c>
      <c r="H39" s="104"/>
      <c r="I39" s="104"/>
      <c r="J39" s="105">
        <f t="shared" si="2"/>
        <v>0</v>
      </c>
      <c r="K39" s="105">
        <f t="shared" si="3"/>
        <v>0</v>
      </c>
      <c r="L39" s="105">
        <f t="shared" si="4"/>
        <v>0</v>
      </c>
      <c r="M39" s="105">
        <f t="shared" si="5"/>
        <v>0</v>
      </c>
      <c r="O39" s="4">
        <f t="shared" si="6"/>
        <v>0</v>
      </c>
    </row>
    <row r="40" spans="1:15" ht="20.100000000000001" customHeight="1" x14ac:dyDescent="0.3">
      <c r="A40" s="10" t="s">
        <v>789</v>
      </c>
      <c r="B40" s="104"/>
      <c r="C40" s="104"/>
      <c r="D40" s="104"/>
      <c r="E40" s="104"/>
      <c r="F40" s="105">
        <f t="shared" si="7"/>
        <v>0</v>
      </c>
      <c r="G40" s="105">
        <f t="shared" si="8"/>
        <v>0</v>
      </c>
      <c r="H40" s="104"/>
      <c r="I40" s="104"/>
      <c r="J40" s="105">
        <f t="shared" si="2"/>
        <v>0</v>
      </c>
      <c r="K40" s="105">
        <f t="shared" si="3"/>
        <v>0</v>
      </c>
      <c r="L40" s="105">
        <f t="shared" si="4"/>
        <v>0</v>
      </c>
      <c r="M40" s="105">
        <f t="shared" si="5"/>
        <v>0</v>
      </c>
      <c r="O40" s="4">
        <f t="shared" si="6"/>
        <v>0</v>
      </c>
    </row>
    <row r="41" spans="1:15" ht="20.100000000000001" customHeight="1" x14ac:dyDescent="0.3">
      <c r="A41" s="10" t="s">
        <v>140</v>
      </c>
      <c r="B41" s="104"/>
      <c r="C41" s="104"/>
      <c r="D41" s="104"/>
      <c r="E41" s="104"/>
      <c r="F41" s="105">
        <f t="shared" si="7"/>
        <v>0</v>
      </c>
      <c r="G41" s="105">
        <f t="shared" si="8"/>
        <v>0</v>
      </c>
      <c r="H41" s="104"/>
      <c r="I41" s="104"/>
      <c r="J41" s="105">
        <f t="shared" si="2"/>
        <v>0</v>
      </c>
      <c r="K41" s="105">
        <f t="shared" si="3"/>
        <v>0</v>
      </c>
      <c r="L41" s="105">
        <f t="shared" si="4"/>
        <v>0</v>
      </c>
      <c r="M41" s="105">
        <f t="shared" si="5"/>
        <v>0</v>
      </c>
      <c r="O41" s="4">
        <f t="shared" si="6"/>
        <v>0</v>
      </c>
    </row>
    <row r="42" spans="1:15" ht="20.100000000000001" customHeight="1" x14ac:dyDescent="0.3">
      <c r="A42" s="10" t="s">
        <v>141</v>
      </c>
      <c r="B42" s="104"/>
      <c r="C42" s="104"/>
      <c r="D42" s="104"/>
      <c r="E42" s="104"/>
      <c r="F42" s="105">
        <f t="shared" si="7"/>
        <v>0</v>
      </c>
      <c r="G42" s="105">
        <f t="shared" si="8"/>
        <v>0</v>
      </c>
      <c r="H42" s="104"/>
      <c r="I42" s="104"/>
      <c r="J42" s="105">
        <f t="shared" si="2"/>
        <v>0</v>
      </c>
      <c r="K42" s="105">
        <f t="shared" si="3"/>
        <v>0</v>
      </c>
      <c r="L42" s="105">
        <f t="shared" si="4"/>
        <v>0</v>
      </c>
      <c r="M42" s="105">
        <f t="shared" si="5"/>
        <v>0</v>
      </c>
      <c r="O42" s="4">
        <f t="shared" si="6"/>
        <v>0</v>
      </c>
    </row>
    <row r="43" spans="1:15" ht="20.100000000000001" customHeight="1" x14ac:dyDescent="0.3">
      <c r="A43" s="10" t="s">
        <v>142</v>
      </c>
      <c r="B43" s="104"/>
      <c r="C43" s="104"/>
      <c r="D43" s="104"/>
      <c r="E43" s="104"/>
      <c r="F43" s="105">
        <f t="shared" si="7"/>
        <v>0</v>
      </c>
      <c r="G43" s="105">
        <f t="shared" si="8"/>
        <v>0</v>
      </c>
      <c r="H43" s="104"/>
      <c r="I43" s="104"/>
      <c r="J43" s="105">
        <f t="shared" si="2"/>
        <v>0</v>
      </c>
      <c r="K43" s="105">
        <f t="shared" si="3"/>
        <v>0</v>
      </c>
      <c r="L43" s="105">
        <f t="shared" si="4"/>
        <v>0</v>
      </c>
      <c r="M43" s="105">
        <f t="shared" si="5"/>
        <v>0</v>
      </c>
      <c r="O43" s="4">
        <f t="shared" si="6"/>
        <v>0</v>
      </c>
    </row>
    <row r="44" spans="1:15" ht="20.100000000000001" customHeight="1" x14ac:dyDescent="0.3">
      <c r="A44" s="10" t="s">
        <v>16</v>
      </c>
      <c r="B44" s="104"/>
      <c r="C44" s="104"/>
      <c r="D44" s="104"/>
      <c r="E44" s="104"/>
      <c r="F44" s="105">
        <f t="shared" si="7"/>
        <v>0</v>
      </c>
      <c r="G44" s="105">
        <f t="shared" si="8"/>
        <v>0</v>
      </c>
      <c r="H44" s="104"/>
      <c r="I44" s="104"/>
      <c r="J44" s="105">
        <f t="shared" si="2"/>
        <v>0</v>
      </c>
      <c r="K44" s="105">
        <f t="shared" si="3"/>
        <v>0</v>
      </c>
      <c r="L44" s="105">
        <f t="shared" si="4"/>
        <v>0</v>
      </c>
      <c r="M44" s="105">
        <f t="shared" si="5"/>
        <v>0</v>
      </c>
      <c r="O44" s="119">
        <f t="shared" si="6"/>
        <v>0</v>
      </c>
    </row>
    <row r="45" spans="1:15" ht="20.100000000000001" customHeight="1" x14ac:dyDescent="0.3">
      <c r="A45" s="10" t="s">
        <v>17</v>
      </c>
      <c r="B45" s="104"/>
      <c r="C45" s="104"/>
      <c r="D45" s="104"/>
      <c r="E45" s="104"/>
      <c r="F45" s="105">
        <f t="shared" si="7"/>
        <v>0</v>
      </c>
      <c r="G45" s="105">
        <f t="shared" si="8"/>
        <v>0</v>
      </c>
      <c r="H45" s="104"/>
      <c r="I45" s="104"/>
      <c r="J45" s="105">
        <f t="shared" si="2"/>
        <v>0</v>
      </c>
      <c r="K45" s="105">
        <f t="shared" si="3"/>
        <v>0</v>
      </c>
      <c r="L45" s="105">
        <f t="shared" si="4"/>
        <v>0</v>
      </c>
      <c r="M45" s="105">
        <f t="shared" si="5"/>
        <v>0</v>
      </c>
      <c r="O45" s="4">
        <f t="shared" si="6"/>
        <v>0</v>
      </c>
    </row>
    <row r="46" spans="1:15" ht="20.100000000000001" customHeight="1" x14ac:dyDescent="0.3">
      <c r="A46" s="10" t="s">
        <v>143</v>
      </c>
      <c r="B46" s="104"/>
      <c r="C46" s="104"/>
      <c r="D46" s="104"/>
      <c r="E46" s="104"/>
      <c r="F46" s="105">
        <f t="shared" si="7"/>
        <v>0</v>
      </c>
      <c r="G46" s="105">
        <f t="shared" si="8"/>
        <v>0</v>
      </c>
      <c r="H46" s="104"/>
      <c r="I46" s="104"/>
      <c r="J46" s="105">
        <f t="shared" si="2"/>
        <v>0</v>
      </c>
      <c r="K46" s="105">
        <f t="shared" si="3"/>
        <v>0</v>
      </c>
      <c r="L46" s="105">
        <f t="shared" si="4"/>
        <v>0</v>
      </c>
      <c r="M46" s="105">
        <f t="shared" si="5"/>
        <v>0</v>
      </c>
      <c r="O46" s="4">
        <f t="shared" si="6"/>
        <v>0</v>
      </c>
    </row>
    <row r="47" spans="1:15" ht="20.100000000000001" customHeight="1" x14ac:dyDescent="0.3">
      <c r="A47" s="10" t="s">
        <v>144</v>
      </c>
      <c r="B47" s="104"/>
      <c r="C47" s="104"/>
      <c r="D47" s="104"/>
      <c r="E47" s="104"/>
      <c r="F47" s="105">
        <f t="shared" si="7"/>
        <v>0</v>
      </c>
      <c r="G47" s="105">
        <f t="shared" si="8"/>
        <v>0</v>
      </c>
      <c r="H47" s="104"/>
      <c r="I47" s="104"/>
      <c r="J47" s="105">
        <f t="shared" si="2"/>
        <v>0</v>
      </c>
      <c r="K47" s="105">
        <f t="shared" si="3"/>
        <v>0</v>
      </c>
      <c r="L47" s="105">
        <f t="shared" si="4"/>
        <v>0</v>
      </c>
      <c r="M47" s="105">
        <f t="shared" si="5"/>
        <v>0</v>
      </c>
      <c r="O47" s="4">
        <f t="shared" si="6"/>
        <v>0</v>
      </c>
    </row>
    <row r="48" spans="1:15" ht="20.100000000000001" customHeight="1" x14ac:dyDescent="0.3">
      <c r="A48" s="114" t="s">
        <v>145</v>
      </c>
      <c r="B48" s="104"/>
      <c r="C48" s="104"/>
      <c r="D48" s="104"/>
      <c r="E48" s="104"/>
      <c r="F48" s="105">
        <f t="shared" si="7"/>
        <v>0</v>
      </c>
      <c r="G48" s="105">
        <f t="shared" si="8"/>
        <v>0</v>
      </c>
      <c r="H48" s="104"/>
      <c r="I48" s="104"/>
      <c r="J48" s="105">
        <f t="shared" si="2"/>
        <v>0</v>
      </c>
      <c r="K48" s="105">
        <f t="shared" si="3"/>
        <v>0</v>
      </c>
      <c r="L48" s="105">
        <f t="shared" si="4"/>
        <v>0</v>
      </c>
      <c r="M48" s="105">
        <f t="shared" si="5"/>
        <v>0</v>
      </c>
      <c r="O48" s="4">
        <f t="shared" si="6"/>
        <v>0</v>
      </c>
    </row>
    <row r="49" spans="1:15" ht="20.100000000000001" customHeight="1" x14ac:dyDescent="0.3">
      <c r="A49" s="10" t="s">
        <v>146</v>
      </c>
      <c r="B49" s="104"/>
      <c r="C49" s="104"/>
      <c r="D49" s="104"/>
      <c r="E49" s="104"/>
      <c r="F49" s="105">
        <f t="shared" si="7"/>
        <v>0</v>
      </c>
      <c r="G49" s="105">
        <f t="shared" si="8"/>
        <v>0</v>
      </c>
      <c r="H49" s="104"/>
      <c r="I49" s="104"/>
      <c r="J49" s="105">
        <f t="shared" si="2"/>
        <v>0</v>
      </c>
      <c r="K49" s="105">
        <f t="shared" si="3"/>
        <v>0</v>
      </c>
      <c r="L49" s="105">
        <f t="shared" si="4"/>
        <v>0</v>
      </c>
      <c r="M49" s="105">
        <f t="shared" si="5"/>
        <v>0</v>
      </c>
      <c r="O49" s="4">
        <f t="shared" si="6"/>
        <v>0</v>
      </c>
    </row>
    <row r="50" spans="1:15" ht="20.100000000000001" customHeight="1" x14ac:dyDescent="0.3">
      <c r="A50" s="10" t="s">
        <v>147</v>
      </c>
      <c r="B50" s="104"/>
      <c r="C50" s="104"/>
      <c r="D50" s="104"/>
      <c r="E50" s="104"/>
      <c r="F50" s="105">
        <f t="shared" si="7"/>
        <v>0</v>
      </c>
      <c r="G50" s="105">
        <f t="shared" si="8"/>
        <v>0</v>
      </c>
      <c r="H50" s="104"/>
      <c r="I50" s="104"/>
      <c r="J50" s="105">
        <f t="shared" si="2"/>
        <v>0</v>
      </c>
      <c r="K50" s="105">
        <f t="shared" si="3"/>
        <v>0</v>
      </c>
      <c r="L50" s="105">
        <f t="shared" si="4"/>
        <v>0</v>
      </c>
      <c r="M50" s="105">
        <f t="shared" si="5"/>
        <v>0</v>
      </c>
      <c r="O50" s="4">
        <f t="shared" si="6"/>
        <v>0</v>
      </c>
    </row>
    <row r="51" spans="1:15" ht="20.100000000000001" customHeight="1" x14ac:dyDescent="0.3">
      <c r="A51" s="10" t="s">
        <v>18</v>
      </c>
      <c r="B51" s="104"/>
      <c r="C51" s="104"/>
      <c r="D51" s="104"/>
      <c r="E51" s="104"/>
      <c r="F51" s="105">
        <f t="shared" si="7"/>
        <v>0</v>
      </c>
      <c r="G51" s="105">
        <f t="shared" si="8"/>
        <v>0</v>
      </c>
      <c r="H51" s="104"/>
      <c r="I51" s="104"/>
      <c r="J51" s="105">
        <f t="shared" si="2"/>
        <v>0</v>
      </c>
      <c r="K51" s="105">
        <f t="shared" si="3"/>
        <v>0</v>
      </c>
      <c r="L51" s="105">
        <f t="shared" si="4"/>
        <v>0</v>
      </c>
      <c r="M51" s="105">
        <f t="shared" si="5"/>
        <v>0</v>
      </c>
      <c r="O51" s="119">
        <f t="shared" si="6"/>
        <v>0</v>
      </c>
    </row>
    <row r="52" spans="1:15" ht="20.100000000000001" customHeight="1" x14ac:dyDescent="0.3">
      <c r="A52" s="10" t="s">
        <v>19</v>
      </c>
      <c r="B52" s="104"/>
      <c r="C52" s="104"/>
      <c r="D52" s="104"/>
      <c r="E52" s="104"/>
      <c r="F52" s="105">
        <f t="shared" si="7"/>
        <v>0</v>
      </c>
      <c r="G52" s="105">
        <f t="shared" si="8"/>
        <v>0</v>
      </c>
      <c r="H52" s="104"/>
      <c r="I52" s="104"/>
      <c r="J52" s="105">
        <f t="shared" si="2"/>
        <v>0</v>
      </c>
      <c r="K52" s="105">
        <f t="shared" si="3"/>
        <v>0</v>
      </c>
      <c r="L52" s="105">
        <f t="shared" si="4"/>
        <v>0</v>
      </c>
      <c r="M52" s="105">
        <f t="shared" si="5"/>
        <v>0</v>
      </c>
      <c r="O52" s="4">
        <f t="shared" si="6"/>
        <v>0</v>
      </c>
    </row>
    <row r="53" spans="1:15" ht="20.100000000000001" customHeight="1" x14ac:dyDescent="0.3">
      <c r="A53" s="10" t="s">
        <v>20</v>
      </c>
      <c r="B53" s="104"/>
      <c r="C53" s="104"/>
      <c r="D53" s="104"/>
      <c r="E53" s="104"/>
      <c r="F53" s="105">
        <f t="shared" si="7"/>
        <v>0</v>
      </c>
      <c r="G53" s="105">
        <f t="shared" si="8"/>
        <v>0</v>
      </c>
      <c r="H53" s="104"/>
      <c r="I53" s="104"/>
      <c r="J53" s="105">
        <f t="shared" si="2"/>
        <v>0</v>
      </c>
      <c r="K53" s="105">
        <f t="shared" si="3"/>
        <v>0</v>
      </c>
      <c r="L53" s="105">
        <f t="shared" si="4"/>
        <v>0</v>
      </c>
      <c r="M53" s="105">
        <f t="shared" si="5"/>
        <v>0</v>
      </c>
      <c r="O53" s="119">
        <f t="shared" si="6"/>
        <v>0</v>
      </c>
    </row>
    <row r="54" spans="1:15" ht="20.100000000000001" customHeight="1" x14ac:dyDescent="0.3">
      <c r="A54" s="10" t="s">
        <v>21</v>
      </c>
      <c r="B54" s="104"/>
      <c r="C54" s="104"/>
      <c r="D54" s="104"/>
      <c r="E54" s="104"/>
      <c r="F54" s="105">
        <f t="shared" si="7"/>
        <v>0</v>
      </c>
      <c r="G54" s="105">
        <f t="shared" si="8"/>
        <v>0</v>
      </c>
      <c r="H54" s="104"/>
      <c r="I54" s="104"/>
      <c r="J54" s="105">
        <f t="shared" si="2"/>
        <v>0</v>
      </c>
      <c r="K54" s="105">
        <f t="shared" si="3"/>
        <v>0</v>
      </c>
      <c r="L54" s="105">
        <f t="shared" si="4"/>
        <v>0</v>
      </c>
      <c r="M54" s="105">
        <f t="shared" si="5"/>
        <v>0</v>
      </c>
      <c r="O54" s="119">
        <f t="shared" si="6"/>
        <v>0</v>
      </c>
    </row>
    <row r="55" spans="1:15" ht="20.100000000000001" customHeight="1" x14ac:dyDescent="0.3">
      <c r="A55" s="10" t="s">
        <v>148</v>
      </c>
      <c r="B55" s="104"/>
      <c r="C55" s="104"/>
      <c r="D55" s="104"/>
      <c r="E55" s="104"/>
      <c r="F55" s="105">
        <f t="shared" si="7"/>
        <v>0</v>
      </c>
      <c r="G55" s="105">
        <f t="shared" si="8"/>
        <v>0</v>
      </c>
      <c r="H55" s="104"/>
      <c r="I55" s="104"/>
      <c r="J55" s="105">
        <f t="shared" si="2"/>
        <v>0</v>
      </c>
      <c r="K55" s="105">
        <f t="shared" si="3"/>
        <v>0</v>
      </c>
      <c r="L55" s="105">
        <f t="shared" si="4"/>
        <v>0</v>
      </c>
      <c r="M55" s="105">
        <f t="shared" si="5"/>
        <v>0</v>
      </c>
      <c r="O55" s="4">
        <f t="shared" si="6"/>
        <v>0</v>
      </c>
    </row>
    <row r="56" spans="1:15" ht="20.100000000000001" customHeight="1" x14ac:dyDescent="0.3">
      <c r="A56" s="10" t="s">
        <v>22</v>
      </c>
      <c r="B56" s="104"/>
      <c r="C56" s="104"/>
      <c r="D56" s="104"/>
      <c r="E56" s="104"/>
      <c r="F56" s="105">
        <f t="shared" si="7"/>
        <v>0</v>
      </c>
      <c r="G56" s="105">
        <f t="shared" si="8"/>
        <v>0</v>
      </c>
      <c r="H56" s="104"/>
      <c r="I56" s="104"/>
      <c r="J56" s="105">
        <f t="shared" si="2"/>
        <v>0</v>
      </c>
      <c r="K56" s="105">
        <f t="shared" si="3"/>
        <v>0</v>
      </c>
      <c r="L56" s="105">
        <f t="shared" si="4"/>
        <v>0</v>
      </c>
      <c r="M56" s="105">
        <f t="shared" si="5"/>
        <v>0</v>
      </c>
      <c r="O56" s="4">
        <f t="shared" si="6"/>
        <v>0</v>
      </c>
    </row>
    <row r="57" spans="1:15" ht="20.100000000000001" customHeight="1" x14ac:dyDescent="0.3">
      <c r="A57" s="10" t="s">
        <v>149</v>
      </c>
      <c r="B57" s="104"/>
      <c r="C57" s="104"/>
      <c r="D57" s="104"/>
      <c r="E57" s="104"/>
      <c r="F57" s="105">
        <f t="shared" si="7"/>
        <v>0</v>
      </c>
      <c r="G57" s="105">
        <f t="shared" si="8"/>
        <v>0</v>
      </c>
      <c r="H57" s="104"/>
      <c r="I57" s="104"/>
      <c r="J57" s="105">
        <f t="shared" si="2"/>
        <v>0</v>
      </c>
      <c r="K57" s="105">
        <f t="shared" si="3"/>
        <v>0</v>
      </c>
      <c r="L57" s="105">
        <f t="shared" si="4"/>
        <v>0</v>
      </c>
      <c r="M57" s="105">
        <f t="shared" si="5"/>
        <v>0</v>
      </c>
      <c r="O57" s="4">
        <f t="shared" si="6"/>
        <v>0</v>
      </c>
    </row>
    <row r="58" spans="1:15" ht="20.100000000000001" customHeight="1" x14ac:dyDescent="0.3">
      <c r="A58" s="10" t="s">
        <v>150</v>
      </c>
      <c r="B58" s="104"/>
      <c r="C58" s="104"/>
      <c r="D58" s="104"/>
      <c r="E58" s="104"/>
      <c r="F58" s="105">
        <f t="shared" si="7"/>
        <v>0</v>
      </c>
      <c r="G58" s="105">
        <f t="shared" si="8"/>
        <v>0</v>
      </c>
      <c r="H58" s="104"/>
      <c r="I58" s="104"/>
      <c r="J58" s="105">
        <f t="shared" si="2"/>
        <v>0</v>
      </c>
      <c r="K58" s="105">
        <f t="shared" si="3"/>
        <v>0</v>
      </c>
      <c r="L58" s="105">
        <f t="shared" si="4"/>
        <v>0</v>
      </c>
      <c r="M58" s="105">
        <f t="shared" si="5"/>
        <v>0</v>
      </c>
      <c r="O58" s="4">
        <f t="shared" si="6"/>
        <v>0</v>
      </c>
    </row>
    <row r="59" spans="1:15" ht="20.100000000000001" customHeight="1" x14ac:dyDescent="0.3">
      <c r="A59" s="10" t="s">
        <v>151</v>
      </c>
      <c r="B59" s="104"/>
      <c r="C59" s="104"/>
      <c r="D59" s="104"/>
      <c r="E59" s="104"/>
      <c r="F59" s="105">
        <f t="shared" si="7"/>
        <v>0</v>
      </c>
      <c r="G59" s="105">
        <f t="shared" si="8"/>
        <v>0</v>
      </c>
      <c r="H59" s="104"/>
      <c r="I59" s="104"/>
      <c r="J59" s="105">
        <f t="shared" si="2"/>
        <v>0</v>
      </c>
      <c r="K59" s="105">
        <f t="shared" si="3"/>
        <v>0</v>
      </c>
      <c r="L59" s="105">
        <f t="shared" si="4"/>
        <v>0</v>
      </c>
      <c r="M59" s="105">
        <f t="shared" si="5"/>
        <v>0</v>
      </c>
      <c r="O59" s="4">
        <f t="shared" si="6"/>
        <v>0</v>
      </c>
    </row>
    <row r="60" spans="1:15" ht="20.100000000000001" customHeight="1" x14ac:dyDescent="0.3">
      <c r="A60" s="10" t="s">
        <v>152</v>
      </c>
      <c r="B60" s="104"/>
      <c r="C60" s="104"/>
      <c r="D60" s="104"/>
      <c r="E60" s="104"/>
      <c r="F60" s="105">
        <f t="shared" si="7"/>
        <v>0</v>
      </c>
      <c r="G60" s="105">
        <f t="shared" si="8"/>
        <v>0</v>
      </c>
      <c r="H60" s="104"/>
      <c r="I60" s="104"/>
      <c r="J60" s="105">
        <f t="shared" si="2"/>
        <v>0</v>
      </c>
      <c r="K60" s="105">
        <f t="shared" si="3"/>
        <v>0</v>
      </c>
      <c r="L60" s="105">
        <f t="shared" si="4"/>
        <v>0</v>
      </c>
      <c r="M60" s="105">
        <f t="shared" si="5"/>
        <v>0</v>
      </c>
      <c r="O60" s="4">
        <f t="shared" si="6"/>
        <v>0</v>
      </c>
    </row>
    <row r="61" spans="1:15" ht="20.100000000000001" customHeight="1" x14ac:dyDescent="0.3">
      <c r="A61" s="10" t="s">
        <v>153</v>
      </c>
      <c r="B61" s="104"/>
      <c r="C61" s="104"/>
      <c r="D61" s="104"/>
      <c r="E61" s="104"/>
      <c r="F61" s="105">
        <f t="shared" si="7"/>
        <v>0</v>
      </c>
      <c r="G61" s="105">
        <f t="shared" si="8"/>
        <v>0</v>
      </c>
      <c r="H61" s="104"/>
      <c r="I61" s="104"/>
      <c r="J61" s="105">
        <f t="shared" si="2"/>
        <v>0</v>
      </c>
      <c r="K61" s="105">
        <f t="shared" si="3"/>
        <v>0</v>
      </c>
      <c r="L61" s="105">
        <f t="shared" si="4"/>
        <v>0</v>
      </c>
      <c r="M61" s="105">
        <f t="shared" si="5"/>
        <v>0</v>
      </c>
      <c r="O61" s="4">
        <f t="shared" si="6"/>
        <v>0</v>
      </c>
    </row>
    <row r="62" spans="1:15" ht="20.100000000000001" customHeight="1" x14ac:dyDescent="0.3">
      <c r="A62" s="10" t="s">
        <v>154</v>
      </c>
      <c r="B62" s="104"/>
      <c r="C62" s="104"/>
      <c r="D62" s="104"/>
      <c r="E62" s="104"/>
      <c r="F62" s="105">
        <f t="shared" si="7"/>
        <v>0</v>
      </c>
      <c r="G62" s="105">
        <f t="shared" si="8"/>
        <v>0</v>
      </c>
      <c r="H62" s="104"/>
      <c r="I62" s="104"/>
      <c r="J62" s="105">
        <f t="shared" si="2"/>
        <v>0</v>
      </c>
      <c r="K62" s="105">
        <f t="shared" si="3"/>
        <v>0</v>
      </c>
      <c r="L62" s="105">
        <f t="shared" si="4"/>
        <v>0</v>
      </c>
      <c r="M62" s="105">
        <f t="shared" si="5"/>
        <v>0</v>
      </c>
      <c r="O62" s="4">
        <f t="shared" si="6"/>
        <v>0</v>
      </c>
    </row>
    <row r="63" spans="1:15" ht="20.100000000000001" customHeight="1" x14ac:dyDescent="0.3">
      <c r="A63" s="10" t="s">
        <v>155</v>
      </c>
      <c r="B63" s="104"/>
      <c r="C63" s="104"/>
      <c r="D63" s="104"/>
      <c r="E63" s="104"/>
      <c r="F63" s="105">
        <f t="shared" si="7"/>
        <v>0</v>
      </c>
      <c r="G63" s="105">
        <f t="shared" si="8"/>
        <v>0</v>
      </c>
      <c r="H63" s="104"/>
      <c r="I63" s="104"/>
      <c r="J63" s="105">
        <f t="shared" si="2"/>
        <v>0</v>
      </c>
      <c r="K63" s="105">
        <f t="shared" si="3"/>
        <v>0</v>
      </c>
      <c r="L63" s="105">
        <f t="shared" si="4"/>
        <v>0</v>
      </c>
      <c r="M63" s="105">
        <f t="shared" si="5"/>
        <v>0</v>
      </c>
      <c r="O63" s="4">
        <f t="shared" si="6"/>
        <v>0</v>
      </c>
    </row>
    <row r="64" spans="1:15" ht="20.100000000000001" customHeight="1" x14ac:dyDescent="0.3">
      <c r="A64" s="10" t="s">
        <v>156</v>
      </c>
      <c r="B64" s="104"/>
      <c r="C64" s="104"/>
      <c r="D64" s="104"/>
      <c r="E64" s="104"/>
      <c r="F64" s="105">
        <f t="shared" si="7"/>
        <v>0</v>
      </c>
      <c r="G64" s="105">
        <f t="shared" si="8"/>
        <v>0</v>
      </c>
      <c r="H64" s="104"/>
      <c r="I64" s="104"/>
      <c r="J64" s="105">
        <f t="shared" si="2"/>
        <v>0</v>
      </c>
      <c r="K64" s="105">
        <f t="shared" si="3"/>
        <v>0</v>
      </c>
      <c r="L64" s="105">
        <f t="shared" si="4"/>
        <v>0</v>
      </c>
      <c r="M64" s="105">
        <f t="shared" si="5"/>
        <v>0</v>
      </c>
      <c r="O64" s="4">
        <f t="shared" si="6"/>
        <v>0</v>
      </c>
    </row>
    <row r="65" spans="1:15" ht="20.100000000000001" customHeight="1" x14ac:dyDescent="0.3">
      <c r="A65" s="10" t="s">
        <v>157</v>
      </c>
      <c r="B65" s="104"/>
      <c r="C65" s="104"/>
      <c r="D65" s="104"/>
      <c r="E65" s="104"/>
      <c r="F65" s="105">
        <f t="shared" si="7"/>
        <v>0</v>
      </c>
      <c r="G65" s="105">
        <f t="shared" si="8"/>
        <v>0</v>
      </c>
      <c r="H65" s="104"/>
      <c r="I65" s="104"/>
      <c r="J65" s="105">
        <f t="shared" si="2"/>
        <v>0</v>
      </c>
      <c r="K65" s="105">
        <f t="shared" si="3"/>
        <v>0</v>
      </c>
      <c r="L65" s="105">
        <f t="shared" si="4"/>
        <v>0</v>
      </c>
      <c r="M65" s="105">
        <f t="shared" si="5"/>
        <v>0</v>
      </c>
      <c r="O65" s="4">
        <f t="shared" si="6"/>
        <v>0</v>
      </c>
    </row>
    <row r="66" spans="1:15" ht="20.100000000000001" customHeight="1" x14ac:dyDescent="0.3">
      <c r="A66" s="10" t="s">
        <v>23</v>
      </c>
      <c r="B66" s="104"/>
      <c r="C66" s="104"/>
      <c r="D66" s="104"/>
      <c r="E66" s="104"/>
      <c r="F66" s="105">
        <f t="shared" si="7"/>
        <v>0</v>
      </c>
      <c r="G66" s="105">
        <f t="shared" si="8"/>
        <v>0</v>
      </c>
      <c r="H66" s="104"/>
      <c r="I66" s="104"/>
      <c r="J66" s="105">
        <f t="shared" si="2"/>
        <v>0</v>
      </c>
      <c r="K66" s="105">
        <f t="shared" si="3"/>
        <v>0</v>
      </c>
      <c r="L66" s="105">
        <f t="shared" si="4"/>
        <v>0</v>
      </c>
      <c r="M66" s="105">
        <f t="shared" si="5"/>
        <v>0</v>
      </c>
      <c r="O66" s="119">
        <f t="shared" si="6"/>
        <v>0</v>
      </c>
    </row>
    <row r="67" spans="1:15" ht="20.100000000000001" customHeight="1" x14ac:dyDescent="0.3">
      <c r="A67" s="10" t="s">
        <v>158</v>
      </c>
      <c r="B67" s="104"/>
      <c r="C67" s="104"/>
      <c r="D67" s="104"/>
      <c r="E67" s="104"/>
      <c r="F67" s="105">
        <f t="shared" si="7"/>
        <v>0</v>
      </c>
      <c r="G67" s="105">
        <f t="shared" si="8"/>
        <v>0</v>
      </c>
      <c r="H67" s="104"/>
      <c r="I67" s="104"/>
      <c r="J67" s="105">
        <f t="shared" si="2"/>
        <v>0</v>
      </c>
      <c r="K67" s="105">
        <f t="shared" si="3"/>
        <v>0</v>
      </c>
      <c r="L67" s="105">
        <f t="shared" si="4"/>
        <v>0</v>
      </c>
      <c r="M67" s="105">
        <f t="shared" si="5"/>
        <v>0</v>
      </c>
      <c r="O67" s="4">
        <f t="shared" si="6"/>
        <v>0</v>
      </c>
    </row>
    <row r="68" spans="1:15" ht="20.100000000000001" customHeight="1" x14ac:dyDescent="0.3">
      <c r="A68" s="10" t="s">
        <v>159</v>
      </c>
      <c r="B68" s="104"/>
      <c r="C68" s="104"/>
      <c r="D68" s="104"/>
      <c r="E68" s="104"/>
      <c r="F68" s="105">
        <f t="shared" si="7"/>
        <v>0</v>
      </c>
      <c r="G68" s="105">
        <f t="shared" si="8"/>
        <v>0</v>
      </c>
      <c r="H68" s="104"/>
      <c r="I68" s="104"/>
      <c r="J68" s="105">
        <f t="shared" si="2"/>
        <v>0</v>
      </c>
      <c r="K68" s="105">
        <f t="shared" si="3"/>
        <v>0</v>
      </c>
      <c r="L68" s="105">
        <f t="shared" si="4"/>
        <v>0</v>
      </c>
      <c r="M68" s="105">
        <f t="shared" si="5"/>
        <v>0</v>
      </c>
      <c r="O68" s="4">
        <f t="shared" si="6"/>
        <v>0</v>
      </c>
    </row>
    <row r="69" spans="1:15" ht="20.100000000000001" customHeight="1" x14ac:dyDescent="0.3">
      <c r="A69" s="10" t="s">
        <v>160</v>
      </c>
      <c r="B69" s="104"/>
      <c r="C69" s="104"/>
      <c r="D69" s="104"/>
      <c r="E69" s="104"/>
      <c r="F69" s="105">
        <f t="shared" si="7"/>
        <v>0</v>
      </c>
      <c r="G69" s="105">
        <f t="shared" si="8"/>
        <v>0</v>
      </c>
      <c r="H69" s="104"/>
      <c r="I69" s="104"/>
      <c r="J69" s="105">
        <f t="shared" si="2"/>
        <v>0</v>
      </c>
      <c r="K69" s="105">
        <f t="shared" si="3"/>
        <v>0</v>
      </c>
      <c r="L69" s="105">
        <f t="shared" si="4"/>
        <v>0</v>
      </c>
      <c r="M69" s="105">
        <f t="shared" si="5"/>
        <v>0</v>
      </c>
      <c r="O69" s="4">
        <f t="shared" si="6"/>
        <v>0</v>
      </c>
    </row>
    <row r="70" spans="1:15" ht="20.100000000000001" customHeight="1" x14ac:dyDescent="0.3">
      <c r="A70" s="10" t="s">
        <v>161</v>
      </c>
      <c r="B70" s="104"/>
      <c r="C70" s="104"/>
      <c r="D70" s="104"/>
      <c r="E70" s="104"/>
      <c r="F70" s="105">
        <f t="shared" ref="F70:F101" si="9">IF(ISNA(VLOOKUP($A70,Psn,COLUMNS(Psn),0)),0,VLOOKUP($A70,Psn,COLUMNS(Psn),0))</f>
        <v>0</v>
      </c>
      <c r="G70" s="105">
        <f t="shared" ref="G70:G101" si="10">IF(ISNA(HLOOKUP($A70,Psc,ROWS(Psc),0)),0,HLOOKUP($A70,Psc,ROWS(Psc),0))</f>
        <v>0</v>
      </c>
      <c r="H70" s="104"/>
      <c r="I70" s="104"/>
      <c r="J70" s="105">
        <f t="shared" si="2"/>
        <v>0</v>
      </c>
      <c r="K70" s="105">
        <f t="shared" si="3"/>
        <v>0</v>
      </c>
      <c r="L70" s="105">
        <f t="shared" si="4"/>
        <v>0</v>
      </c>
      <c r="M70" s="105">
        <f t="shared" si="5"/>
        <v>0</v>
      </c>
      <c r="O70" s="4">
        <f t="shared" si="6"/>
        <v>0</v>
      </c>
    </row>
    <row r="71" spans="1:15" ht="20.100000000000001" customHeight="1" x14ac:dyDescent="0.3">
      <c r="A71" s="10" t="s">
        <v>813</v>
      </c>
      <c r="B71" s="104"/>
      <c r="C71" s="104"/>
      <c r="D71" s="104"/>
      <c r="E71" s="104"/>
      <c r="F71" s="105">
        <f t="shared" si="9"/>
        <v>0</v>
      </c>
      <c r="G71" s="105">
        <f t="shared" si="10"/>
        <v>0</v>
      </c>
      <c r="H71" s="104"/>
      <c r="I71" s="104"/>
      <c r="J71" s="105">
        <f t="shared" ref="J71:J134" si="11">SUM(F71,H71)</f>
        <v>0</v>
      </c>
      <c r="K71" s="105">
        <f t="shared" ref="K71:K134" si="12">SUM(G71,I71)</f>
        <v>0</v>
      </c>
      <c r="L71" s="105">
        <f t="shared" ref="L71:L134" si="13">MAX($D71-$E71+$F71-$G71,0)</f>
        <v>0</v>
      </c>
      <c r="M71" s="105">
        <f t="shared" ref="M71:M134" si="14">ABS(MIN($D71-$E71+$F71-$G71,0))</f>
        <v>0</v>
      </c>
      <c r="O71" s="4">
        <f t="shared" ref="O71:O134" si="15">IF(OR(D71&lt;&gt;0,E71&lt;&gt;0,F71&lt;&gt;0,G71&lt;&gt;0,J71&lt;&gt;0,K71&lt;&gt;0,L71&lt;&gt;0,M71&lt;&gt;0),1,0)</f>
        <v>0</v>
      </c>
    </row>
    <row r="72" spans="1:15" ht="20.100000000000001" customHeight="1" x14ac:dyDescent="0.3">
      <c r="A72" s="10" t="s">
        <v>815</v>
      </c>
      <c r="B72" s="104"/>
      <c r="C72" s="104"/>
      <c r="D72" s="104"/>
      <c r="E72" s="104"/>
      <c r="F72" s="105">
        <f t="shared" si="9"/>
        <v>0</v>
      </c>
      <c r="G72" s="105">
        <f t="shared" si="10"/>
        <v>0</v>
      </c>
      <c r="H72" s="104"/>
      <c r="I72" s="104"/>
      <c r="J72" s="105">
        <f t="shared" si="11"/>
        <v>0</v>
      </c>
      <c r="K72" s="105">
        <f t="shared" si="12"/>
        <v>0</v>
      </c>
      <c r="L72" s="105">
        <f t="shared" si="13"/>
        <v>0</v>
      </c>
      <c r="M72" s="105">
        <f t="shared" si="14"/>
        <v>0</v>
      </c>
      <c r="O72" s="4">
        <f t="shared" si="15"/>
        <v>0</v>
      </c>
    </row>
    <row r="73" spans="1:15" ht="20.100000000000001" customHeight="1" x14ac:dyDescent="0.3">
      <c r="A73" s="10" t="s">
        <v>162</v>
      </c>
      <c r="B73" s="104"/>
      <c r="C73" s="104"/>
      <c r="D73" s="104"/>
      <c r="E73" s="104"/>
      <c r="F73" s="105">
        <f t="shared" si="9"/>
        <v>0</v>
      </c>
      <c r="G73" s="105">
        <f t="shared" si="10"/>
        <v>0</v>
      </c>
      <c r="H73" s="104"/>
      <c r="I73" s="104"/>
      <c r="J73" s="105">
        <f t="shared" si="11"/>
        <v>0</v>
      </c>
      <c r="K73" s="105">
        <f t="shared" si="12"/>
        <v>0</v>
      </c>
      <c r="L73" s="105">
        <f t="shared" si="13"/>
        <v>0</v>
      </c>
      <c r="M73" s="105">
        <f t="shared" si="14"/>
        <v>0</v>
      </c>
      <c r="O73" s="4">
        <f t="shared" si="15"/>
        <v>0</v>
      </c>
    </row>
    <row r="74" spans="1:15" ht="20.100000000000001" customHeight="1" x14ac:dyDescent="0.3">
      <c r="A74" s="10" t="s">
        <v>163</v>
      </c>
      <c r="B74" s="104"/>
      <c r="C74" s="104"/>
      <c r="D74" s="104"/>
      <c r="E74" s="104"/>
      <c r="F74" s="105">
        <f t="shared" si="9"/>
        <v>0</v>
      </c>
      <c r="G74" s="105">
        <f t="shared" si="10"/>
        <v>0</v>
      </c>
      <c r="H74" s="104"/>
      <c r="I74" s="104"/>
      <c r="J74" s="105">
        <f t="shared" si="11"/>
        <v>0</v>
      </c>
      <c r="K74" s="105">
        <f t="shared" si="12"/>
        <v>0</v>
      </c>
      <c r="L74" s="105">
        <f t="shared" si="13"/>
        <v>0</v>
      </c>
      <c r="M74" s="105">
        <f t="shared" si="14"/>
        <v>0</v>
      </c>
      <c r="O74" s="4">
        <f t="shared" si="15"/>
        <v>0</v>
      </c>
    </row>
    <row r="75" spans="1:15" ht="20.100000000000001" customHeight="1" x14ac:dyDescent="0.3">
      <c r="A75" s="10" t="s">
        <v>164</v>
      </c>
      <c r="B75" s="104"/>
      <c r="C75" s="104"/>
      <c r="D75" s="104"/>
      <c r="E75" s="104"/>
      <c r="F75" s="105">
        <f t="shared" si="9"/>
        <v>0</v>
      </c>
      <c r="G75" s="105">
        <f t="shared" si="10"/>
        <v>0</v>
      </c>
      <c r="H75" s="104"/>
      <c r="I75" s="104"/>
      <c r="J75" s="105">
        <f t="shared" si="11"/>
        <v>0</v>
      </c>
      <c r="K75" s="105">
        <f t="shared" si="12"/>
        <v>0</v>
      </c>
      <c r="L75" s="105">
        <f t="shared" si="13"/>
        <v>0</v>
      </c>
      <c r="M75" s="105">
        <f t="shared" si="14"/>
        <v>0</v>
      </c>
      <c r="O75" s="4">
        <f t="shared" si="15"/>
        <v>0</v>
      </c>
    </row>
    <row r="76" spans="1:15" ht="20.100000000000001" customHeight="1" x14ac:dyDescent="0.3">
      <c r="A76" s="10" t="s">
        <v>165</v>
      </c>
      <c r="B76" s="104"/>
      <c r="C76" s="104"/>
      <c r="D76" s="104"/>
      <c r="E76" s="104"/>
      <c r="F76" s="105">
        <f t="shared" si="9"/>
        <v>0</v>
      </c>
      <c r="G76" s="105">
        <f t="shared" si="10"/>
        <v>0</v>
      </c>
      <c r="H76" s="104"/>
      <c r="I76" s="104"/>
      <c r="J76" s="105">
        <f t="shared" si="11"/>
        <v>0</v>
      </c>
      <c r="K76" s="105">
        <f t="shared" si="12"/>
        <v>0</v>
      </c>
      <c r="L76" s="105">
        <f t="shared" si="13"/>
        <v>0</v>
      </c>
      <c r="M76" s="105">
        <f t="shared" si="14"/>
        <v>0</v>
      </c>
      <c r="O76" s="4">
        <f t="shared" si="15"/>
        <v>0</v>
      </c>
    </row>
    <row r="77" spans="1:15" ht="20.100000000000001" customHeight="1" x14ac:dyDescent="0.3">
      <c r="A77" s="10" t="s">
        <v>166</v>
      </c>
      <c r="B77" s="104"/>
      <c r="C77" s="104"/>
      <c r="D77" s="104"/>
      <c r="E77" s="104"/>
      <c r="F77" s="105">
        <f t="shared" si="9"/>
        <v>0</v>
      </c>
      <c r="G77" s="105">
        <f t="shared" si="10"/>
        <v>0</v>
      </c>
      <c r="H77" s="104"/>
      <c r="I77" s="104"/>
      <c r="J77" s="105">
        <f t="shared" si="11"/>
        <v>0</v>
      </c>
      <c r="K77" s="105">
        <f t="shared" si="12"/>
        <v>0</v>
      </c>
      <c r="L77" s="105">
        <f t="shared" si="13"/>
        <v>0</v>
      </c>
      <c r="M77" s="105">
        <f t="shared" si="14"/>
        <v>0</v>
      </c>
      <c r="O77" s="4">
        <f t="shared" si="15"/>
        <v>0</v>
      </c>
    </row>
    <row r="78" spans="1:15" ht="20.100000000000001" customHeight="1" x14ac:dyDescent="0.3">
      <c r="A78" s="10" t="s">
        <v>167</v>
      </c>
      <c r="B78" s="104"/>
      <c r="C78" s="104"/>
      <c r="D78" s="104"/>
      <c r="E78" s="104"/>
      <c r="F78" s="105">
        <f t="shared" si="9"/>
        <v>0</v>
      </c>
      <c r="G78" s="105">
        <f t="shared" si="10"/>
        <v>0</v>
      </c>
      <c r="H78" s="104"/>
      <c r="I78" s="104"/>
      <c r="J78" s="105">
        <f t="shared" si="11"/>
        <v>0</v>
      </c>
      <c r="K78" s="105">
        <f t="shared" si="12"/>
        <v>0</v>
      </c>
      <c r="L78" s="105">
        <f t="shared" si="13"/>
        <v>0</v>
      </c>
      <c r="M78" s="105">
        <f t="shared" si="14"/>
        <v>0</v>
      </c>
      <c r="O78" s="4">
        <f t="shared" si="15"/>
        <v>0</v>
      </c>
    </row>
    <row r="79" spans="1:15" ht="20.100000000000001" customHeight="1" x14ac:dyDescent="0.3">
      <c r="A79" s="10" t="s">
        <v>168</v>
      </c>
      <c r="B79" s="104"/>
      <c r="C79" s="104"/>
      <c r="D79" s="104"/>
      <c r="E79" s="104"/>
      <c r="F79" s="105">
        <f t="shared" si="9"/>
        <v>0</v>
      </c>
      <c r="G79" s="105">
        <f t="shared" si="10"/>
        <v>0</v>
      </c>
      <c r="H79" s="104"/>
      <c r="I79" s="104"/>
      <c r="J79" s="105">
        <f t="shared" si="11"/>
        <v>0</v>
      </c>
      <c r="K79" s="105">
        <f t="shared" si="12"/>
        <v>0</v>
      </c>
      <c r="L79" s="105">
        <f t="shared" si="13"/>
        <v>0</v>
      </c>
      <c r="M79" s="105">
        <f t="shared" si="14"/>
        <v>0</v>
      </c>
      <c r="O79" s="4">
        <f t="shared" si="15"/>
        <v>0</v>
      </c>
    </row>
    <row r="80" spans="1:15" ht="20.100000000000001" customHeight="1" x14ac:dyDescent="0.3">
      <c r="A80" s="10" t="s">
        <v>169</v>
      </c>
      <c r="B80" s="104"/>
      <c r="C80" s="104"/>
      <c r="D80" s="104"/>
      <c r="E80" s="104"/>
      <c r="F80" s="105">
        <f t="shared" si="9"/>
        <v>0</v>
      </c>
      <c r="G80" s="105">
        <f t="shared" si="10"/>
        <v>0</v>
      </c>
      <c r="H80" s="104"/>
      <c r="I80" s="104"/>
      <c r="J80" s="105">
        <f t="shared" si="11"/>
        <v>0</v>
      </c>
      <c r="K80" s="105">
        <f t="shared" si="12"/>
        <v>0</v>
      </c>
      <c r="L80" s="105">
        <f t="shared" si="13"/>
        <v>0</v>
      </c>
      <c r="M80" s="105">
        <f t="shared" si="14"/>
        <v>0</v>
      </c>
      <c r="O80" s="4">
        <f t="shared" si="15"/>
        <v>0</v>
      </c>
    </row>
    <row r="81" spans="1:15" ht="20.100000000000001" customHeight="1" x14ac:dyDescent="0.3">
      <c r="A81" s="10" t="s">
        <v>170</v>
      </c>
      <c r="B81" s="104"/>
      <c r="C81" s="104"/>
      <c r="D81" s="104"/>
      <c r="E81" s="104"/>
      <c r="F81" s="105">
        <f t="shared" si="9"/>
        <v>0</v>
      </c>
      <c r="G81" s="105">
        <f t="shared" si="10"/>
        <v>0</v>
      </c>
      <c r="H81" s="104"/>
      <c r="I81" s="104"/>
      <c r="J81" s="105">
        <f t="shared" si="11"/>
        <v>0</v>
      </c>
      <c r="K81" s="105">
        <f t="shared" si="12"/>
        <v>0</v>
      </c>
      <c r="L81" s="105">
        <f t="shared" si="13"/>
        <v>0</v>
      </c>
      <c r="M81" s="105">
        <f t="shared" si="14"/>
        <v>0</v>
      </c>
      <c r="O81" s="4">
        <f t="shared" si="15"/>
        <v>0</v>
      </c>
    </row>
    <row r="82" spans="1:15" ht="20.100000000000001" customHeight="1" x14ac:dyDescent="0.3">
      <c r="A82" s="10" t="s">
        <v>835</v>
      </c>
      <c r="B82" s="104"/>
      <c r="C82" s="104"/>
      <c r="D82" s="104"/>
      <c r="E82" s="104"/>
      <c r="F82" s="105">
        <f t="shared" si="9"/>
        <v>0</v>
      </c>
      <c r="G82" s="105">
        <f t="shared" si="10"/>
        <v>0</v>
      </c>
      <c r="H82" s="104"/>
      <c r="I82" s="104"/>
      <c r="J82" s="105">
        <f t="shared" si="11"/>
        <v>0</v>
      </c>
      <c r="K82" s="105">
        <f t="shared" si="12"/>
        <v>0</v>
      </c>
      <c r="L82" s="105">
        <f t="shared" si="13"/>
        <v>0</v>
      </c>
      <c r="M82" s="105">
        <f t="shared" si="14"/>
        <v>0</v>
      </c>
      <c r="O82" s="4">
        <f t="shared" si="15"/>
        <v>0</v>
      </c>
    </row>
    <row r="83" spans="1:15" ht="20.100000000000001" customHeight="1" x14ac:dyDescent="0.3">
      <c r="A83" s="10" t="s">
        <v>171</v>
      </c>
      <c r="B83" s="104"/>
      <c r="C83" s="104"/>
      <c r="D83" s="104"/>
      <c r="E83" s="104"/>
      <c r="F83" s="105">
        <f t="shared" si="9"/>
        <v>0</v>
      </c>
      <c r="G83" s="105">
        <f t="shared" si="10"/>
        <v>0</v>
      </c>
      <c r="H83" s="104"/>
      <c r="I83" s="104"/>
      <c r="J83" s="105">
        <f t="shared" si="11"/>
        <v>0</v>
      </c>
      <c r="K83" s="105">
        <f t="shared" si="12"/>
        <v>0</v>
      </c>
      <c r="L83" s="105">
        <f t="shared" si="13"/>
        <v>0</v>
      </c>
      <c r="M83" s="105">
        <f t="shared" si="14"/>
        <v>0</v>
      </c>
      <c r="O83" s="4">
        <f t="shared" si="15"/>
        <v>0</v>
      </c>
    </row>
    <row r="84" spans="1:15" ht="20.100000000000001" customHeight="1" x14ac:dyDescent="0.3">
      <c r="A84" s="10" t="s">
        <v>172</v>
      </c>
      <c r="B84" s="104"/>
      <c r="C84" s="104"/>
      <c r="D84" s="104"/>
      <c r="E84" s="104"/>
      <c r="F84" s="105">
        <f t="shared" si="9"/>
        <v>0</v>
      </c>
      <c r="G84" s="105">
        <f t="shared" si="10"/>
        <v>0</v>
      </c>
      <c r="H84" s="104"/>
      <c r="I84" s="104"/>
      <c r="J84" s="105">
        <f t="shared" si="11"/>
        <v>0</v>
      </c>
      <c r="K84" s="105">
        <f t="shared" si="12"/>
        <v>0</v>
      </c>
      <c r="L84" s="105">
        <f t="shared" si="13"/>
        <v>0</v>
      </c>
      <c r="M84" s="105">
        <f t="shared" si="14"/>
        <v>0</v>
      </c>
      <c r="O84" s="4">
        <f t="shared" si="15"/>
        <v>0</v>
      </c>
    </row>
    <row r="85" spans="1:15" ht="20.100000000000001" customHeight="1" x14ac:dyDescent="0.3">
      <c r="A85" s="10" t="s">
        <v>895</v>
      </c>
      <c r="B85" s="104"/>
      <c r="C85" s="104"/>
      <c r="D85" s="104"/>
      <c r="E85" s="104"/>
      <c r="F85" s="105">
        <f t="shared" si="9"/>
        <v>0</v>
      </c>
      <c r="G85" s="105">
        <f t="shared" si="10"/>
        <v>0</v>
      </c>
      <c r="H85" s="104"/>
      <c r="I85" s="104"/>
      <c r="J85" s="105">
        <f t="shared" si="11"/>
        <v>0</v>
      </c>
      <c r="K85" s="105">
        <f t="shared" si="12"/>
        <v>0</v>
      </c>
      <c r="L85" s="105">
        <f t="shared" si="13"/>
        <v>0</v>
      </c>
      <c r="M85" s="105">
        <f t="shared" si="14"/>
        <v>0</v>
      </c>
      <c r="O85" s="119">
        <f t="shared" si="15"/>
        <v>0</v>
      </c>
    </row>
    <row r="86" spans="1:15" ht="20.100000000000001" customHeight="1" x14ac:dyDescent="0.3">
      <c r="A86" s="10" t="s">
        <v>24</v>
      </c>
      <c r="B86" s="104"/>
      <c r="C86" s="104"/>
      <c r="D86" s="104"/>
      <c r="E86" s="104"/>
      <c r="F86" s="105">
        <f t="shared" si="9"/>
        <v>0</v>
      </c>
      <c r="G86" s="105">
        <f t="shared" si="10"/>
        <v>0</v>
      </c>
      <c r="H86" s="104"/>
      <c r="I86" s="104"/>
      <c r="J86" s="105">
        <f t="shared" si="11"/>
        <v>0</v>
      </c>
      <c r="K86" s="105">
        <f t="shared" si="12"/>
        <v>0</v>
      </c>
      <c r="L86" s="105">
        <f t="shared" si="13"/>
        <v>0</v>
      </c>
      <c r="M86" s="105">
        <f t="shared" si="14"/>
        <v>0</v>
      </c>
      <c r="O86" s="119">
        <f t="shared" si="15"/>
        <v>0</v>
      </c>
    </row>
    <row r="87" spans="1:15" ht="20.100000000000001" customHeight="1" x14ac:dyDescent="0.3">
      <c r="A87" s="10" t="s">
        <v>173</v>
      </c>
      <c r="B87" s="104"/>
      <c r="C87" s="104"/>
      <c r="D87" s="104"/>
      <c r="E87" s="104"/>
      <c r="F87" s="105">
        <f t="shared" si="9"/>
        <v>0</v>
      </c>
      <c r="G87" s="105">
        <f t="shared" si="10"/>
        <v>0</v>
      </c>
      <c r="H87" s="104"/>
      <c r="I87" s="104"/>
      <c r="J87" s="105">
        <f t="shared" si="11"/>
        <v>0</v>
      </c>
      <c r="K87" s="105">
        <f t="shared" si="12"/>
        <v>0</v>
      </c>
      <c r="L87" s="105">
        <f t="shared" si="13"/>
        <v>0</v>
      </c>
      <c r="M87" s="105">
        <f t="shared" si="14"/>
        <v>0</v>
      </c>
      <c r="O87" s="4">
        <f t="shared" si="15"/>
        <v>0</v>
      </c>
    </row>
    <row r="88" spans="1:15" ht="20.100000000000001" customHeight="1" x14ac:dyDescent="0.3">
      <c r="A88" s="10" t="s">
        <v>174</v>
      </c>
      <c r="B88" s="104"/>
      <c r="C88" s="104"/>
      <c r="D88" s="104"/>
      <c r="E88" s="104"/>
      <c r="F88" s="105">
        <f t="shared" si="9"/>
        <v>0</v>
      </c>
      <c r="G88" s="105">
        <f t="shared" si="10"/>
        <v>0</v>
      </c>
      <c r="H88" s="104"/>
      <c r="I88" s="104"/>
      <c r="J88" s="105">
        <f t="shared" si="11"/>
        <v>0</v>
      </c>
      <c r="K88" s="105">
        <f t="shared" si="12"/>
        <v>0</v>
      </c>
      <c r="L88" s="105">
        <f t="shared" si="13"/>
        <v>0</v>
      </c>
      <c r="M88" s="105">
        <f t="shared" si="14"/>
        <v>0</v>
      </c>
      <c r="O88" s="4">
        <f t="shared" si="15"/>
        <v>0</v>
      </c>
    </row>
    <row r="89" spans="1:15" ht="20.100000000000001" customHeight="1" x14ac:dyDescent="0.3">
      <c r="A89" s="10" t="s">
        <v>175</v>
      </c>
      <c r="B89" s="104"/>
      <c r="C89" s="104"/>
      <c r="D89" s="104"/>
      <c r="E89" s="104"/>
      <c r="F89" s="105">
        <f t="shared" si="9"/>
        <v>0</v>
      </c>
      <c r="G89" s="105">
        <f t="shared" si="10"/>
        <v>0</v>
      </c>
      <c r="H89" s="104"/>
      <c r="I89" s="104"/>
      <c r="J89" s="105">
        <f t="shared" si="11"/>
        <v>0</v>
      </c>
      <c r="K89" s="105">
        <f t="shared" si="12"/>
        <v>0</v>
      </c>
      <c r="L89" s="105">
        <f t="shared" si="13"/>
        <v>0</v>
      </c>
      <c r="M89" s="105">
        <f t="shared" si="14"/>
        <v>0</v>
      </c>
      <c r="O89" s="4">
        <f t="shared" si="15"/>
        <v>0</v>
      </c>
    </row>
    <row r="90" spans="1:15" ht="20.100000000000001" customHeight="1" x14ac:dyDescent="0.3">
      <c r="A90" s="10" t="s">
        <v>176</v>
      </c>
      <c r="B90" s="104"/>
      <c r="C90" s="104"/>
      <c r="D90" s="104"/>
      <c r="E90" s="104"/>
      <c r="F90" s="105">
        <f t="shared" si="9"/>
        <v>0</v>
      </c>
      <c r="G90" s="105">
        <f t="shared" si="10"/>
        <v>0</v>
      </c>
      <c r="H90" s="104"/>
      <c r="I90" s="104"/>
      <c r="J90" s="105">
        <f t="shared" si="11"/>
        <v>0</v>
      </c>
      <c r="K90" s="105">
        <f t="shared" si="12"/>
        <v>0</v>
      </c>
      <c r="L90" s="105">
        <f t="shared" si="13"/>
        <v>0</v>
      </c>
      <c r="M90" s="105">
        <f t="shared" si="14"/>
        <v>0</v>
      </c>
      <c r="O90" s="4">
        <f t="shared" si="15"/>
        <v>0</v>
      </c>
    </row>
    <row r="91" spans="1:15" ht="20.100000000000001" customHeight="1" x14ac:dyDescent="0.3">
      <c r="A91" s="10" t="s">
        <v>25</v>
      </c>
      <c r="B91" s="104"/>
      <c r="C91" s="104"/>
      <c r="D91" s="104"/>
      <c r="E91" s="104"/>
      <c r="F91" s="105">
        <f t="shared" si="9"/>
        <v>0</v>
      </c>
      <c r="G91" s="105">
        <f t="shared" si="10"/>
        <v>0</v>
      </c>
      <c r="H91" s="104"/>
      <c r="I91" s="104"/>
      <c r="J91" s="105">
        <f t="shared" si="11"/>
        <v>0</v>
      </c>
      <c r="K91" s="105">
        <f t="shared" si="12"/>
        <v>0</v>
      </c>
      <c r="L91" s="105">
        <f t="shared" si="13"/>
        <v>0</v>
      </c>
      <c r="M91" s="105">
        <f t="shared" si="14"/>
        <v>0</v>
      </c>
      <c r="O91" s="4">
        <f t="shared" si="15"/>
        <v>0</v>
      </c>
    </row>
    <row r="92" spans="1:15" ht="20.100000000000001" customHeight="1" x14ac:dyDescent="0.3">
      <c r="A92" s="10" t="s">
        <v>26</v>
      </c>
      <c r="B92" s="104"/>
      <c r="C92" s="104"/>
      <c r="D92" s="104"/>
      <c r="E92" s="104"/>
      <c r="F92" s="105">
        <f t="shared" si="9"/>
        <v>0</v>
      </c>
      <c r="G92" s="105">
        <f t="shared" si="10"/>
        <v>0</v>
      </c>
      <c r="H92" s="104"/>
      <c r="I92" s="104"/>
      <c r="J92" s="105">
        <f t="shared" si="11"/>
        <v>0</v>
      </c>
      <c r="K92" s="105">
        <f t="shared" si="12"/>
        <v>0</v>
      </c>
      <c r="L92" s="105">
        <f t="shared" si="13"/>
        <v>0</v>
      </c>
      <c r="M92" s="105">
        <f t="shared" si="14"/>
        <v>0</v>
      </c>
      <c r="O92" s="4">
        <f t="shared" si="15"/>
        <v>0</v>
      </c>
    </row>
    <row r="93" spans="1:15" ht="20.100000000000001" customHeight="1" x14ac:dyDescent="0.3">
      <c r="A93" s="10" t="s">
        <v>27</v>
      </c>
      <c r="B93" s="104"/>
      <c r="C93" s="104"/>
      <c r="D93" s="104"/>
      <c r="E93" s="104"/>
      <c r="F93" s="105">
        <f t="shared" si="9"/>
        <v>0</v>
      </c>
      <c r="G93" s="105">
        <f t="shared" si="10"/>
        <v>0</v>
      </c>
      <c r="H93" s="104"/>
      <c r="I93" s="104"/>
      <c r="J93" s="105">
        <f t="shared" si="11"/>
        <v>0</v>
      </c>
      <c r="K93" s="105">
        <f t="shared" si="12"/>
        <v>0</v>
      </c>
      <c r="L93" s="105">
        <f t="shared" si="13"/>
        <v>0</v>
      </c>
      <c r="M93" s="105">
        <f t="shared" si="14"/>
        <v>0</v>
      </c>
      <c r="O93" s="4">
        <f t="shared" si="15"/>
        <v>0</v>
      </c>
    </row>
    <row r="94" spans="1:15" ht="20.100000000000001" customHeight="1" x14ac:dyDescent="0.3">
      <c r="A94" s="10" t="s">
        <v>28</v>
      </c>
      <c r="B94" s="104"/>
      <c r="C94" s="104"/>
      <c r="D94" s="104"/>
      <c r="E94" s="104"/>
      <c r="F94" s="105">
        <f t="shared" si="9"/>
        <v>0</v>
      </c>
      <c r="G94" s="105">
        <f t="shared" si="10"/>
        <v>0</v>
      </c>
      <c r="H94" s="104"/>
      <c r="I94" s="104"/>
      <c r="J94" s="105">
        <f t="shared" si="11"/>
        <v>0</v>
      </c>
      <c r="K94" s="105">
        <f t="shared" si="12"/>
        <v>0</v>
      </c>
      <c r="L94" s="105">
        <f t="shared" si="13"/>
        <v>0</v>
      </c>
      <c r="M94" s="105">
        <f t="shared" si="14"/>
        <v>0</v>
      </c>
      <c r="O94" s="4">
        <f t="shared" si="15"/>
        <v>0</v>
      </c>
    </row>
    <row r="95" spans="1:15" ht="20.100000000000001" customHeight="1" x14ac:dyDescent="0.3">
      <c r="A95" s="10" t="s">
        <v>177</v>
      </c>
      <c r="B95" s="104"/>
      <c r="C95" s="104"/>
      <c r="D95" s="104"/>
      <c r="E95" s="104"/>
      <c r="F95" s="105">
        <f t="shared" si="9"/>
        <v>0</v>
      </c>
      <c r="G95" s="105">
        <f t="shared" si="10"/>
        <v>0</v>
      </c>
      <c r="H95" s="104"/>
      <c r="I95" s="104"/>
      <c r="J95" s="105">
        <f t="shared" si="11"/>
        <v>0</v>
      </c>
      <c r="K95" s="105">
        <f t="shared" si="12"/>
        <v>0</v>
      </c>
      <c r="L95" s="105">
        <f t="shared" si="13"/>
        <v>0</v>
      </c>
      <c r="M95" s="105">
        <f t="shared" si="14"/>
        <v>0</v>
      </c>
      <c r="O95" s="4">
        <f t="shared" si="15"/>
        <v>0</v>
      </c>
    </row>
    <row r="96" spans="1:15" ht="20.100000000000001" customHeight="1" x14ac:dyDescent="0.3">
      <c r="A96" s="10" t="s">
        <v>178</v>
      </c>
      <c r="B96" s="104"/>
      <c r="C96" s="104"/>
      <c r="D96" s="104"/>
      <c r="E96" s="104"/>
      <c r="F96" s="105">
        <f t="shared" si="9"/>
        <v>0</v>
      </c>
      <c r="G96" s="105">
        <f t="shared" si="10"/>
        <v>0</v>
      </c>
      <c r="H96" s="104"/>
      <c r="I96" s="104"/>
      <c r="J96" s="105">
        <f t="shared" si="11"/>
        <v>0</v>
      </c>
      <c r="K96" s="105">
        <f t="shared" si="12"/>
        <v>0</v>
      </c>
      <c r="L96" s="105">
        <f t="shared" si="13"/>
        <v>0</v>
      </c>
      <c r="M96" s="105">
        <f t="shared" si="14"/>
        <v>0</v>
      </c>
      <c r="O96" s="4">
        <f t="shared" si="15"/>
        <v>0</v>
      </c>
    </row>
    <row r="97" spans="1:223" ht="20.100000000000001" customHeight="1" x14ac:dyDescent="0.3">
      <c r="A97" s="10" t="s">
        <v>179</v>
      </c>
      <c r="B97" s="104"/>
      <c r="C97" s="104"/>
      <c r="D97" s="104"/>
      <c r="E97" s="104"/>
      <c r="F97" s="105">
        <f t="shared" si="9"/>
        <v>0</v>
      </c>
      <c r="G97" s="105">
        <f t="shared" si="10"/>
        <v>0</v>
      </c>
      <c r="H97" s="104"/>
      <c r="I97" s="104"/>
      <c r="J97" s="105">
        <f t="shared" si="11"/>
        <v>0</v>
      </c>
      <c r="K97" s="105">
        <f t="shared" si="12"/>
        <v>0</v>
      </c>
      <c r="L97" s="105">
        <f t="shared" si="13"/>
        <v>0</v>
      </c>
      <c r="M97" s="105">
        <f t="shared" si="14"/>
        <v>0</v>
      </c>
      <c r="O97" s="4">
        <f t="shared" si="15"/>
        <v>0</v>
      </c>
    </row>
    <row r="98" spans="1:223" ht="20.100000000000001" customHeight="1" x14ac:dyDescent="0.3">
      <c r="A98" s="10" t="s">
        <v>29</v>
      </c>
      <c r="B98" s="104"/>
      <c r="C98" s="104"/>
      <c r="D98" s="104"/>
      <c r="E98" s="104"/>
      <c r="F98" s="105">
        <f t="shared" si="9"/>
        <v>0</v>
      </c>
      <c r="G98" s="105">
        <f t="shared" si="10"/>
        <v>0</v>
      </c>
      <c r="H98" s="104"/>
      <c r="I98" s="104"/>
      <c r="J98" s="105">
        <f t="shared" si="11"/>
        <v>0</v>
      </c>
      <c r="K98" s="105">
        <f t="shared" si="12"/>
        <v>0</v>
      </c>
      <c r="L98" s="105">
        <f t="shared" si="13"/>
        <v>0</v>
      </c>
      <c r="M98" s="105">
        <f t="shared" si="14"/>
        <v>0</v>
      </c>
      <c r="O98" s="119">
        <f t="shared" si="15"/>
        <v>0</v>
      </c>
    </row>
    <row r="99" spans="1:223" ht="20.100000000000001" customHeight="1" x14ac:dyDescent="0.3">
      <c r="A99" s="10" t="s">
        <v>30</v>
      </c>
      <c r="B99" s="104"/>
      <c r="C99" s="104"/>
      <c r="D99" s="104"/>
      <c r="E99" s="104"/>
      <c r="F99" s="105">
        <f t="shared" si="9"/>
        <v>0</v>
      </c>
      <c r="G99" s="105">
        <f t="shared" si="10"/>
        <v>0</v>
      </c>
      <c r="H99" s="104"/>
      <c r="I99" s="104"/>
      <c r="J99" s="105">
        <f t="shared" si="11"/>
        <v>0</v>
      </c>
      <c r="K99" s="105">
        <f t="shared" si="12"/>
        <v>0</v>
      </c>
      <c r="L99" s="105">
        <f t="shared" si="13"/>
        <v>0</v>
      </c>
      <c r="M99" s="105">
        <f t="shared" si="14"/>
        <v>0</v>
      </c>
      <c r="O99" s="4">
        <f t="shared" si="15"/>
        <v>0</v>
      </c>
    </row>
    <row r="100" spans="1:223" ht="20.100000000000001" customHeight="1" x14ac:dyDescent="0.3">
      <c r="A100" s="10" t="s">
        <v>903</v>
      </c>
      <c r="B100" s="104"/>
      <c r="C100" s="104"/>
      <c r="D100" s="104"/>
      <c r="E100" s="104"/>
      <c r="F100" s="105">
        <f t="shared" si="9"/>
        <v>0</v>
      </c>
      <c r="G100" s="105">
        <f t="shared" si="10"/>
        <v>0</v>
      </c>
      <c r="H100" s="104"/>
      <c r="I100" s="104"/>
      <c r="J100" s="105">
        <f t="shared" si="11"/>
        <v>0</v>
      </c>
      <c r="K100" s="105">
        <f t="shared" si="12"/>
        <v>0</v>
      </c>
      <c r="L100" s="105">
        <f t="shared" si="13"/>
        <v>0</v>
      </c>
      <c r="M100" s="105">
        <f t="shared" si="14"/>
        <v>0</v>
      </c>
      <c r="N100" s="106"/>
      <c r="O100" s="4">
        <f t="shared" si="15"/>
        <v>0</v>
      </c>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row>
    <row r="101" spans="1:223" s="101" customFormat="1" ht="20.100000000000001" customHeight="1" x14ac:dyDescent="0.3">
      <c r="A101" s="10" t="s">
        <v>180</v>
      </c>
      <c r="B101" s="104"/>
      <c r="C101" s="104"/>
      <c r="D101" s="104"/>
      <c r="E101" s="104"/>
      <c r="F101" s="105">
        <f t="shared" si="9"/>
        <v>0</v>
      </c>
      <c r="G101" s="105">
        <f t="shared" si="10"/>
        <v>0</v>
      </c>
      <c r="H101" s="104"/>
      <c r="I101" s="104"/>
      <c r="J101" s="105">
        <f t="shared" si="11"/>
        <v>0</v>
      </c>
      <c r="K101" s="105">
        <f t="shared" si="12"/>
        <v>0</v>
      </c>
      <c r="L101" s="105">
        <f t="shared" si="13"/>
        <v>0</v>
      </c>
      <c r="M101" s="105">
        <f t="shared" si="14"/>
        <v>0</v>
      </c>
      <c r="O101" s="4">
        <f t="shared" si="15"/>
        <v>0</v>
      </c>
    </row>
    <row r="102" spans="1:223" s="107" customFormat="1" ht="20.100000000000001" customHeight="1" x14ac:dyDescent="0.3">
      <c r="A102" s="10" t="s">
        <v>181</v>
      </c>
      <c r="B102" s="104"/>
      <c r="C102" s="104"/>
      <c r="D102" s="104"/>
      <c r="E102" s="104"/>
      <c r="F102" s="105">
        <f t="shared" ref="F102:F133" si="16">IF(ISNA(VLOOKUP($A102,Psn,COLUMNS(Psn),0)),0,VLOOKUP($A102,Psn,COLUMNS(Psn),0))</f>
        <v>0</v>
      </c>
      <c r="G102" s="105">
        <f t="shared" ref="G102:G133" si="17">IF(ISNA(HLOOKUP($A102,Psc,ROWS(Psc),0)),0,HLOOKUP($A102,Psc,ROWS(Psc),0))</f>
        <v>0</v>
      </c>
      <c r="H102" s="104"/>
      <c r="I102" s="104"/>
      <c r="J102" s="105">
        <f t="shared" si="11"/>
        <v>0</v>
      </c>
      <c r="K102" s="105">
        <f t="shared" si="12"/>
        <v>0</v>
      </c>
      <c r="L102" s="105">
        <f t="shared" si="13"/>
        <v>0</v>
      </c>
      <c r="M102" s="105">
        <f t="shared" si="14"/>
        <v>0</v>
      </c>
      <c r="N102" s="101"/>
      <c r="O102" s="4">
        <f t="shared" si="15"/>
        <v>0</v>
      </c>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c r="EN102" s="101"/>
      <c r="EO102" s="101"/>
      <c r="EP102" s="101"/>
      <c r="EQ102" s="101"/>
      <c r="ER102" s="101"/>
      <c r="ES102" s="101"/>
      <c r="ET102" s="101"/>
      <c r="EU102" s="101"/>
      <c r="EV102" s="101"/>
      <c r="EW102" s="101"/>
      <c r="EX102" s="101"/>
      <c r="EY102" s="101"/>
      <c r="EZ102" s="101"/>
      <c r="FA102" s="101"/>
      <c r="FB102" s="101"/>
      <c r="FC102" s="101"/>
      <c r="FD102" s="101"/>
      <c r="FE102" s="101"/>
      <c r="FF102" s="101"/>
      <c r="FG102" s="101"/>
      <c r="FH102" s="101"/>
      <c r="FI102" s="101"/>
      <c r="FJ102" s="101"/>
      <c r="FK102" s="101"/>
      <c r="FL102" s="101"/>
      <c r="FM102" s="101"/>
      <c r="FN102" s="101"/>
      <c r="FO102" s="101"/>
      <c r="FP102" s="101"/>
      <c r="FQ102" s="101"/>
      <c r="FR102" s="101"/>
      <c r="FS102" s="101"/>
      <c r="FT102" s="101"/>
      <c r="FU102" s="101"/>
      <c r="FV102" s="101"/>
      <c r="FW102" s="101"/>
      <c r="FX102" s="101"/>
      <c r="FY102" s="101"/>
      <c r="FZ102" s="101"/>
      <c r="GA102" s="101"/>
      <c r="GB102" s="101"/>
      <c r="GC102" s="101"/>
      <c r="GD102" s="101"/>
      <c r="GE102" s="101"/>
      <c r="GF102" s="101"/>
      <c r="GG102" s="101"/>
      <c r="GH102" s="101"/>
      <c r="GI102" s="101"/>
      <c r="GJ102" s="101"/>
      <c r="GK102" s="101"/>
      <c r="GL102" s="101"/>
      <c r="GM102" s="101"/>
      <c r="GN102" s="101"/>
      <c r="GO102" s="101"/>
      <c r="GP102" s="101"/>
      <c r="GQ102" s="101"/>
      <c r="GR102" s="101"/>
      <c r="GS102" s="101"/>
      <c r="GT102" s="101"/>
      <c r="GU102" s="101"/>
      <c r="GV102" s="101"/>
      <c r="GW102" s="101"/>
      <c r="GX102" s="101"/>
      <c r="GY102" s="101"/>
      <c r="GZ102" s="101"/>
      <c r="HA102" s="101"/>
      <c r="HB102" s="101"/>
      <c r="HC102" s="101"/>
      <c r="HD102" s="101"/>
      <c r="HE102" s="101"/>
      <c r="HF102" s="101"/>
      <c r="HG102" s="101"/>
      <c r="HH102" s="101"/>
      <c r="HI102" s="101"/>
      <c r="HJ102" s="101"/>
      <c r="HK102" s="101"/>
      <c r="HL102" s="101"/>
      <c r="HM102" s="101"/>
      <c r="HN102" s="101"/>
      <c r="HO102" s="101"/>
    </row>
    <row r="103" spans="1:223" s="108" customFormat="1" ht="20.100000000000001" customHeight="1" x14ac:dyDescent="0.3">
      <c r="A103" s="10" t="s">
        <v>182</v>
      </c>
      <c r="B103" s="104"/>
      <c r="C103" s="104"/>
      <c r="D103" s="104"/>
      <c r="E103" s="104"/>
      <c r="F103" s="105">
        <f t="shared" si="16"/>
        <v>0</v>
      </c>
      <c r="G103" s="105">
        <f t="shared" si="17"/>
        <v>0</v>
      </c>
      <c r="H103" s="104"/>
      <c r="I103" s="104"/>
      <c r="J103" s="105">
        <f t="shared" si="11"/>
        <v>0</v>
      </c>
      <c r="K103" s="105">
        <f t="shared" si="12"/>
        <v>0</v>
      </c>
      <c r="L103" s="105">
        <f t="shared" si="13"/>
        <v>0</v>
      </c>
      <c r="M103" s="105">
        <f t="shared" si="14"/>
        <v>0</v>
      </c>
      <c r="O103" s="4">
        <f t="shared" si="15"/>
        <v>0</v>
      </c>
    </row>
    <row r="104" spans="1:223" s="108" customFormat="1" ht="20.100000000000001" customHeight="1" x14ac:dyDescent="0.3">
      <c r="A104" s="10" t="s">
        <v>31</v>
      </c>
      <c r="B104" s="104"/>
      <c r="C104" s="104"/>
      <c r="D104" s="104"/>
      <c r="E104" s="104"/>
      <c r="F104" s="105">
        <f t="shared" si="16"/>
        <v>0</v>
      </c>
      <c r="G104" s="105">
        <f t="shared" si="17"/>
        <v>0</v>
      </c>
      <c r="H104" s="104"/>
      <c r="I104" s="104"/>
      <c r="J104" s="105">
        <f t="shared" si="11"/>
        <v>0</v>
      </c>
      <c r="K104" s="105">
        <f t="shared" si="12"/>
        <v>0</v>
      </c>
      <c r="L104" s="105">
        <f t="shared" si="13"/>
        <v>0</v>
      </c>
      <c r="M104" s="105">
        <f t="shared" si="14"/>
        <v>0</v>
      </c>
      <c r="O104" s="119">
        <f t="shared" si="15"/>
        <v>0</v>
      </c>
    </row>
    <row r="105" spans="1:223" s="101" customFormat="1" ht="20.100000000000001" customHeight="1" x14ac:dyDescent="0.3">
      <c r="A105" s="10" t="s">
        <v>907</v>
      </c>
      <c r="B105" s="104"/>
      <c r="C105" s="104"/>
      <c r="D105" s="104"/>
      <c r="E105" s="104"/>
      <c r="F105" s="105">
        <f t="shared" si="16"/>
        <v>0</v>
      </c>
      <c r="G105" s="105">
        <f t="shared" si="17"/>
        <v>0</v>
      </c>
      <c r="H105" s="104"/>
      <c r="I105" s="104"/>
      <c r="J105" s="105">
        <f t="shared" si="11"/>
        <v>0</v>
      </c>
      <c r="K105" s="105">
        <f t="shared" si="12"/>
        <v>0</v>
      </c>
      <c r="L105" s="105">
        <f t="shared" si="13"/>
        <v>0</v>
      </c>
      <c r="M105" s="105">
        <f t="shared" si="14"/>
        <v>0</v>
      </c>
      <c r="O105" s="4">
        <f t="shared" si="15"/>
        <v>0</v>
      </c>
    </row>
    <row r="106" spans="1:223" s="101" customFormat="1" ht="20.100000000000001" customHeight="1" x14ac:dyDescent="0.3">
      <c r="A106" s="10" t="s">
        <v>32</v>
      </c>
      <c r="B106" s="104"/>
      <c r="C106" s="104"/>
      <c r="D106" s="104"/>
      <c r="E106" s="104"/>
      <c r="F106" s="105">
        <f t="shared" si="16"/>
        <v>0</v>
      </c>
      <c r="G106" s="105">
        <f t="shared" si="17"/>
        <v>0</v>
      </c>
      <c r="H106" s="104"/>
      <c r="I106" s="104"/>
      <c r="J106" s="105">
        <f t="shared" si="11"/>
        <v>0</v>
      </c>
      <c r="K106" s="105">
        <f t="shared" si="12"/>
        <v>0</v>
      </c>
      <c r="L106" s="105">
        <f t="shared" si="13"/>
        <v>0</v>
      </c>
      <c r="M106" s="105">
        <f t="shared" si="14"/>
        <v>0</v>
      </c>
      <c r="O106" s="4">
        <f t="shared" si="15"/>
        <v>0</v>
      </c>
    </row>
    <row r="107" spans="1:223" s="109" customFormat="1" ht="20.100000000000001" customHeight="1" x14ac:dyDescent="0.3">
      <c r="A107" s="10" t="s">
        <v>33</v>
      </c>
      <c r="B107" s="104"/>
      <c r="C107" s="104"/>
      <c r="D107" s="104"/>
      <c r="E107" s="104"/>
      <c r="F107" s="105">
        <f t="shared" si="16"/>
        <v>0</v>
      </c>
      <c r="G107" s="105">
        <f t="shared" si="17"/>
        <v>0</v>
      </c>
      <c r="H107" s="104"/>
      <c r="I107" s="104"/>
      <c r="J107" s="105">
        <f t="shared" si="11"/>
        <v>0</v>
      </c>
      <c r="K107" s="105">
        <f t="shared" si="12"/>
        <v>0</v>
      </c>
      <c r="L107" s="105">
        <f t="shared" si="13"/>
        <v>0</v>
      </c>
      <c r="M107" s="105">
        <f t="shared" si="14"/>
        <v>0</v>
      </c>
      <c r="O107" s="119">
        <f t="shared" si="15"/>
        <v>0</v>
      </c>
    </row>
    <row r="108" spans="1:223" s="6" customFormat="1" ht="20.100000000000001" customHeight="1" x14ac:dyDescent="0.3">
      <c r="A108" s="10" t="s">
        <v>34</v>
      </c>
      <c r="B108" s="104"/>
      <c r="C108" s="104"/>
      <c r="D108" s="104"/>
      <c r="E108" s="104"/>
      <c r="F108" s="105">
        <f t="shared" si="16"/>
        <v>0</v>
      </c>
      <c r="G108" s="105">
        <f t="shared" si="17"/>
        <v>0</v>
      </c>
      <c r="H108" s="104"/>
      <c r="I108" s="104"/>
      <c r="J108" s="105">
        <f t="shared" si="11"/>
        <v>0</v>
      </c>
      <c r="K108" s="105">
        <f t="shared" si="12"/>
        <v>0</v>
      </c>
      <c r="L108" s="105">
        <f t="shared" si="13"/>
        <v>0</v>
      </c>
      <c r="M108" s="105">
        <f t="shared" si="14"/>
        <v>0</v>
      </c>
      <c r="O108" s="119">
        <f t="shared" si="15"/>
        <v>0</v>
      </c>
    </row>
    <row r="109" spans="1:223" ht="20.100000000000001" customHeight="1" x14ac:dyDescent="0.3">
      <c r="A109" s="10" t="s">
        <v>35</v>
      </c>
      <c r="B109" s="104"/>
      <c r="C109" s="104"/>
      <c r="D109" s="104"/>
      <c r="E109" s="104"/>
      <c r="F109" s="105">
        <f t="shared" si="16"/>
        <v>0</v>
      </c>
      <c r="G109" s="105">
        <f t="shared" si="17"/>
        <v>0</v>
      </c>
      <c r="H109" s="104"/>
      <c r="I109" s="104"/>
      <c r="J109" s="105">
        <f t="shared" si="11"/>
        <v>0</v>
      </c>
      <c r="K109" s="105">
        <f t="shared" si="12"/>
        <v>0</v>
      </c>
      <c r="L109" s="105">
        <f t="shared" si="13"/>
        <v>0</v>
      </c>
      <c r="M109" s="105">
        <f t="shared" si="14"/>
        <v>0</v>
      </c>
      <c r="O109" s="119">
        <f t="shared" si="15"/>
        <v>0</v>
      </c>
    </row>
    <row r="110" spans="1:223" ht="20.100000000000001" customHeight="1" x14ac:dyDescent="0.3">
      <c r="A110" s="10" t="s">
        <v>183</v>
      </c>
      <c r="B110" s="104"/>
      <c r="C110" s="104"/>
      <c r="D110" s="104"/>
      <c r="E110" s="104"/>
      <c r="F110" s="105">
        <f t="shared" si="16"/>
        <v>0</v>
      </c>
      <c r="G110" s="105">
        <f t="shared" si="17"/>
        <v>0</v>
      </c>
      <c r="H110" s="104"/>
      <c r="I110" s="104"/>
      <c r="J110" s="105">
        <f t="shared" si="11"/>
        <v>0</v>
      </c>
      <c r="K110" s="105">
        <f t="shared" si="12"/>
        <v>0</v>
      </c>
      <c r="L110" s="105">
        <f t="shared" si="13"/>
        <v>0</v>
      </c>
      <c r="M110" s="105">
        <f t="shared" si="14"/>
        <v>0</v>
      </c>
      <c r="O110" s="4">
        <f t="shared" si="15"/>
        <v>0</v>
      </c>
    </row>
    <row r="111" spans="1:223" ht="20.100000000000001" customHeight="1" x14ac:dyDescent="0.3">
      <c r="A111" s="10" t="s">
        <v>38</v>
      </c>
      <c r="B111" s="104"/>
      <c r="C111" s="104"/>
      <c r="D111" s="104"/>
      <c r="E111" s="104"/>
      <c r="F111" s="105">
        <f t="shared" si="16"/>
        <v>0</v>
      </c>
      <c r="G111" s="105">
        <f t="shared" si="17"/>
        <v>0</v>
      </c>
      <c r="H111" s="104"/>
      <c r="I111" s="104"/>
      <c r="J111" s="105">
        <f t="shared" si="11"/>
        <v>0</v>
      </c>
      <c r="K111" s="105">
        <f t="shared" si="12"/>
        <v>0</v>
      </c>
      <c r="L111" s="105">
        <f t="shared" si="13"/>
        <v>0</v>
      </c>
      <c r="M111" s="105">
        <f t="shared" si="14"/>
        <v>0</v>
      </c>
      <c r="O111" s="119">
        <f t="shared" si="15"/>
        <v>0</v>
      </c>
    </row>
    <row r="112" spans="1:223" ht="20.100000000000001" customHeight="1" x14ac:dyDescent="0.3">
      <c r="A112" s="10" t="s">
        <v>36</v>
      </c>
      <c r="B112" s="104"/>
      <c r="C112" s="104"/>
      <c r="D112" s="104"/>
      <c r="E112" s="104"/>
      <c r="F112" s="105">
        <f t="shared" si="16"/>
        <v>0</v>
      </c>
      <c r="G112" s="105">
        <f t="shared" si="17"/>
        <v>0</v>
      </c>
      <c r="H112" s="104"/>
      <c r="I112" s="104"/>
      <c r="J112" s="105">
        <f t="shared" si="11"/>
        <v>0</v>
      </c>
      <c r="K112" s="105">
        <f t="shared" si="12"/>
        <v>0</v>
      </c>
      <c r="L112" s="105">
        <f t="shared" si="13"/>
        <v>0</v>
      </c>
      <c r="M112" s="105">
        <f t="shared" si="14"/>
        <v>0</v>
      </c>
      <c r="O112" s="119">
        <f t="shared" si="15"/>
        <v>0</v>
      </c>
    </row>
    <row r="113" spans="1:15" ht="20.100000000000001" customHeight="1" x14ac:dyDescent="0.3">
      <c r="A113" s="10" t="s">
        <v>37</v>
      </c>
      <c r="B113" s="104"/>
      <c r="C113" s="104"/>
      <c r="D113" s="104"/>
      <c r="E113" s="104"/>
      <c r="F113" s="105">
        <f t="shared" si="16"/>
        <v>0</v>
      </c>
      <c r="G113" s="105">
        <f t="shared" si="17"/>
        <v>0</v>
      </c>
      <c r="H113" s="104"/>
      <c r="I113" s="104"/>
      <c r="J113" s="105">
        <f t="shared" si="11"/>
        <v>0</v>
      </c>
      <c r="K113" s="105">
        <f t="shared" si="12"/>
        <v>0</v>
      </c>
      <c r="L113" s="105">
        <f t="shared" si="13"/>
        <v>0</v>
      </c>
      <c r="M113" s="105">
        <f t="shared" si="14"/>
        <v>0</v>
      </c>
      <c r="O113" s="4">
        <f t="shared" si="15"/>
        <v>0</v>
      </c>
    </row>
    <row r="114" spans="1:15" ht="20.100000000000001" customHeight="1" x14ac:dyDescent="0.3">
      <c r="A114" s="10" t="s">
        <v>184</v>
      </c>
      <c r="B114" s="104"/>
      <c r="C114" s="104"/>
      <c r="D114" s="104"/>
      <c r="E114" s="104"/>
      <c r="F114" s="105">
        <f t="shared" si="16"/>
        <v>0</v>
      </c>
      <c r="G114" s="105">
        <f t="shared" si="17"/>
        <v>0</v>
      </c>
      <c r="H114" s="104"/>
      <c r="I114" s="104"/>
      <c r="J114" s="105">
        <f t="shared" si="11"/>
        <v>0</v>
      </c>
      <c r="K114" s="105">
        <f t="shared" si="12"/>
        <v>0</v>
      </c>
      <c r="L114" s="105">
        <f t="shared" si="13"/>
        <v>0</v>
      </c>
      <c r="M114" s="105">
        <f t="shared" si="14"/>
        <v>0</v>
      </c>
      <c r="O114" s="4">
        <f t="shared" si="15"/>
        <v>0</v>
      </c>
    </row>
    <row r="115" spans="1:15" ht="20.100000000000001" customHeight="1" x14ac:dyDescent="0.3">
      <c r="A115" s="10" t="s">
        <v>185</v>
      </c>
      <c r="B115" s="104"/>
      <c r="C115" s="104"/>
      <c r="D115" s="104"/>
      <c r="E115" s="104"/>
      <c r="F115" s="105">
        <f t="shared" si="16"/>
        <v>0</v>
      </c>
      <c r="G115" s="105">
        <f t="shared" si="17"/>
        <v>0</v>
      </c>
      <c r="H115" s="104"/>
      <c r="I115" s="104"/>
      <c r="J115" s="105">
        <f t="shared" si="11"/>
        <v>0</v>
      </c>
      <c r="K115" s="105">
        <f t="shared" si="12"/>
        <v>0</v>
      </c>
      <c r="L115" s="105">
        <f t="shared" si="13"/>
        <v>0</v>
      </c>
      <c r="M115" s="105">
        <f t="shared" si="14"/>
        <v>0</v>
      </c>
      <c r="O115" s="4">
        <f t="shared" si="15"/>
        <v>0</v>
      </c>
    </row>
    <row r="116" spans="1:15" ht="20.100000000000001" customHeight="1" x14ac:dyDescent="0.3">
      <c r="A116" s="10" t="s">
        <v>186</v>
      </c>
      <c r="B116" s="104"/>
      <c r="C116" s="104"/>
      <c r="D116" s="104"/>
      <c r="E116" s="104"/>
      <c r="F116" s="105">
        <f t="shared" si="16"/>
        <v>0</v>
      </c>
      <c r="G116" s="105">
        <f t="shared" si="17"/>
        <v>0</v>
      </c>
      <c r="H116" s="104"/>
      <c r="I116" s="104"/>
      <c r="J116" s="105">
        <f t="shared" si="11"/>
        <v>0</v>
      </c>
      <c r="K116" s="105">
        <f t="shared" si="12"/>
        <v>0</v>
      </c>
      <c r="L116" s="105">
        <f t="shared" si="13"/>
        <v>0</v>
      </c>
      <c r="M116" s="105">
        <f t="shared" si="14"/>
        <v>0</v>
      </c>
      <c r="O116" s="4">
        <f t="shared" si="15"/>
        <v>0</v>
      </c>
    </row>
    <row r="117" spans="1:15" ht="20.100000000000001" customHeight="1" x14ac:dyDescent="0.3">
      <c r="A117" s="10" t="s">
        <v>187</v>
      </c>
      <c r="B117" s="104"/>
      <c r="C117" s="104"/>
      <c r="D117" s="104"/>
      <c r="E117" s="104"/>
      <c r="F117" s="105">
        <f t="shared" si="16"/>
        <v>0</v>
      </c>
      <c r="G117" s="105">
        <f t="shared" si="17"/>
        <v>0</v>
      </c>
      <c r="H117" s="104"/>
      <c r="I117" s="104"/>
      <c r="J117" s="105">
        <f t="shared" si="11"/>
        <v>0</v>
      </c>
      <c r="K117" s="105">
        <f t="shared" si="12"/>
        <v>0</v>
      </c>
      <c r="L117" s="105">
        <f t="shared" si="13"/>
        <v>0</v>
      </c>
      <c r="M117" s="105">
        <f t="shared" si="14"/>
        <v>0</v>
      </c>
      <c r="O117" s="4">
        <f t="shared" si="15"/>
        <v>0</v>
      </c>
    </row>
    <row r="118" spans="1:15" ht="20.100000000000001" customHeight="1" x14ac:dyDescent="0.3">
      <c r="A118" s="10" t="s">
        <v>188</v>
      </c>
      <c r="B118" s="104"/>
      <c r="C118" s="104"/>
      <c r="D118" s="104"/>
      <c r="E118" s="104"/>
      <c r="F118" s="105">
        <f t="shared" si="16"/>
        <v>0</v>
      </c>
      <c r="G118" s="105">
        <f t="shared" si="17"/>
        <v>0</v>
      </c>
      <c r="H118" s="104"/>
      <c r="I118" s="104"/>
      <c r="J118" s="105">
        <f t="shared" si="11"/>
        <v>0</v>
      </c>
      <c r="K118" s="105">
        <f t="shared" si="12"/>
        <v>0</v>
      </c>
      <c r="L118" s="105">
        <f t="shared" si="13"/>
        <v>0</v>
      </c>
      <c r="M118" s="105">
        <f t="shared" si="14"/>
        <v>0</v>
      </c>
      <c r="O118" s="4">
        <f t="shared" si="15"/>
        <v>0</v>
      </c>
    </row>
    <row r="119" spans="1:15" ht="20.100000000000001" customHeight="1" x14ac:dyDescent="0.3">
      <c r="A119" s="10" t="s">
        <v>189</v>
      </c>
      <c r="B119" s="104"/>
      <c r="C119" s="104"/>
      <c r="D119" s="104"/>
      <c r="E119" s="104"/>
      <c r="F119" s="105">
        <f t="shared" si="16"/>
        <v>0</v>
      </c>
      <c r="G119" s="105">
        <f t="shared" si="17"/>
        <v>0</v>
      </c>
      <c r="H119" s="104"/>
      <c r="I119" s="104"/>
      <c r="J119" s="105">
        <f t="shared" si="11"/>
        <v>0</v>
      </c>
      <c r="K119" s="105">
        <f t="shared" si="12"/>
        <v>0</v>
      </c>
      <c r="L119" s="105">
        <f t="shared" si="13"/>
        <v>0</v>
      </c>
      <c r="M119" s="105">
        <f t="shared" si="14"/>
        <v>0</v>
      </c>
      <c r="O119" s="4">
        <f t="shared" si="15"/>
        <v>0</v>
      </c>
    </row>
    <row r="120" spans="1:15" ht="20.100000000000001" customHeight="1" x14ac:dyDescent="0.3">
      <c r="A120" s="10" t="s">
        <v>39</v>
      </c>
      <c r="B120" s="104"/>
      <c r="C120" s="104"/>
      <c r="D120" s="104"/>
      <c r="E120" s="104"/>
      <c r="F120" s="105">
        <f t="shared" si="16"/>
        <v>0</v>
      </c>
      <c r="G120" s="105">
        <f t="shared" si="17"/>
        <v>0</v>
      </c>
      <c r="H120" s="104"/>
      <c r="I120" s="104"/>
      <c r="J120" s="105">
        <f t="shared" si="11"/>
        <v>0</v>
      </c>
      <c r="K120" s="105">
        <f t="shared" si="12"/>
        <v>0</v>
      </c>
      <c r="L120" s="105">
        <f t="shared" si="13"/>
        <v>0</v>
      </c>
      <c r="M120" s="105">
        <f t="shared" si="14"/>
        <v>0</v>
      </c>
      <c r="O120" s="4">
        <f t="shared" si="15"/>
        <v>0</v>
      </c>
    </row>
    <row r="121" spans="1:15" ht="20.100000000000001" customHeight="1" x14ac:dyDescent="0.3">
      <c r="A121" s="10" t="s">
        <v>40</v>
      </c>
      <c r="B121" s="104"/>
      <c r="C121" s="104"/>
      <c r="D121" s="104"/>
      <c r="E121" s="104"/>
      <c r="F121" s="105">
        <f t="shared" si="16"/>
        <v>0</v>
      </c>
      <c r="G121" s="105">
        <f t="shared" si="17"/>
        <v>0</v>
      </c>
      <c r="H121" s="104"/>
      <c r="I121" s="104"/>
      <c r="J121" s="105">
        <f t="shared" si="11"/>
        <v>0</v>
      </c>
      <c r="K121" s="105">
        <f t="shared" si="12"/>
        <v>0</v>
      </c>
      <c r="L121" s="105">
        <f t="shared" si="13"/>
        <v>0</v>
      </c>
      <c r="M121" s="105">
        <f t="shared" si="14"/>
        <v>0</v>
      </c>
      <c r="O121" s="4">
        <f t="shared" si="15"/>
        <v>0</v>
      </c>
    </row>
    <row r="122" spans="1:15" ht="20.100000000000001" customHeight="1" x14ac:dyDescent="0.3">
      <c r="A122" s="10" t="s">
        <v>190</v>
      </c>
      <c r="B122" s="104"/>
      <c r="C122" s="104"/>
      <c r="D122" s="104"/>
      <c r="E122" s="104"/>
      <c r="F122" s="105">
        <f t="shared" si="16"/>
        <v>0</v>
      </c>
      <c r="G122" s="105">
        <f t="shared" si="17"/>
        <v>0</v>
      </c>
      <c r="H122" s="104"/>
      <c r="I122" s="104"/>
      <c r="J122" s="105">
        <f t="shared" si="11"/>
        <v>0</v>
      </c>
      <c r="K122" s="105">
        <f t="shared" si="12"/>
        <v>0</v>
      </c>
      <c r="L122" s="105">
        <f t="shared" si="13"/>
        <v>0</v>
      </c>
      <c r="M122" s="105">
        <f t="shared" si="14"/>
        <v>0</v>
      </c>
      <c r="O122" s="4">
        <f t="shared" si="15"/>
        <v>0</v>
      </c>
    </row>
    <row r="123" spans="1:15" ht="20.100000000000001" customHeight="1" x14ac:dyDescent="0.3">
      <c r="A123" s="10" t="s">
        <v>191</v>
      </c>
      <c r="B123" s="104"/>
      <c r="C123" s="104"/>
      <c r="D123" s="104"/>
      <c r="E123" s="104"/>
      <c r="F123" s="105">
        <f t="shared" si="16"/>
        <v>0</v>
      </c>
      <c r="G123" s="105">
        <f t="shared" si="17"/>
        <v>0</v>
      </c>
      <c r="H123" s="104"/>
      <c r="I123" s="104"/>
      <c r="J123" s="105">
        <f t="shared" si="11"/>
        <v>0</v>
      </c>
      <c r="K123" s="105">
        <f t="shared" si="12"/>
        <v>0</v>
      </c>
      <c r="L123" s="105">
        <f t="shared" si="13"/>
        <v>0</v>
      </c>
      <c r="M123" s="105">
        <f t="shared" si="14"/>
        <v>0</v>
      </c>
      <c r="O123" s="4">
        <f t="shared" si="15"/>
        <v>0</v>
      </c>
    </row>
    <row r="124" spans="1:15" ht="20.100000000000001" customHeight="1" x14ac:dyDescent="0.3">
      <c r="A124" s="10" t="s">
        <v>192</v>
      </c>
      <c r="B124" s="104"/>
      <c r="C124" s="104"/>
      <c r="D124" s="104"/>
      <c r="E124" s="104"/>
      <c r="F124" s="105">
        <f t="shared" si="16"/>
        <v>0</v>
      </c>
      <c r="G124" s="105">
        <f t="shared" si="17"/>
        <v>0</v>
      </c>
      <c r="H124" s="104"/>
      <c r="I124" s="104"/>
      <c r="J124" s="105">
        <f t="shared" si="11"/>
        <v>0</v>
      </c>
      <c r="K124" s="105">
        <f t="shared" si="12"/>
        <v>0</v>
      </c>
      <c r="L124" s="105">
        <f t="shared" si="13"/>
        <v>0</v>
      </c>
      <c r="M124" s="105">
        <f t="shared" si="14"/>
        <v>0</v>
      </c>
      <c r="O124" s="4">
        <f t="shared" si="15"/>
        <v>0</v>
      </c>
    </row>
    <row r="125" spans="1:15" ht="20.100000000000001" customHeight="1" x14ac:dyDescent="0.3">
      <c r="A125" s="10" t="s">
        <v>193</v>
      </c>
      <c r="B125" s="104"/>
      <c r="C125" s="104"/>
      <c r="D125" s="104"/>
      <c r="E125" s="104"/>
      <c r="F125" s="105">
        <f t="shared" si="16"/>
        <v>0</v>
      </c>
      <c r="G125" s="105">
        <f t="shared" si="17"/>
        <v>0</v>
      </c>
      <c r="H125" s="104"/>
      <c r="I125" s="104"/>
      <c r="J125" s="105">
        <f t="shared" si="11"/>
        <v>0</v>
      </c>
      <c r="K125" s="105">
        <f t="shared" si="12"/>
        <v>0</v>
      </c>
      <c r="L125" s="105">
        <f t="shared" si="13"/>
        <v>0</v>
      </c>
      <c r="M125" s="105">
        <f t="shared" si="14"/>
        <v>0</v>
      </c>
      <c r="O125" s="4">
        <f t="shared" si="15"/>
        <v>0</v>
      </c>
    </row>
    <row r="126" spans="1:15" ht="20.100000000000001" customHeight="1" x14ac:dyDescent="0.3">
      <c r="A126" s="10" t="s">
        <v>194</v>
      </c>
      <c r="B126" s="104"/>
      <c r="C126" s="104"/>
      <c r="D126" s="104"/>
      <c r="E126" s="104"/>
      <c r="F126" s="105">
        <f t="shared" si="16"/>
        <v>0</v>
      </c>
      <c r="G126" s="105">
        <f t="shared" si="17"/>
        <v>0</v>
      </c>
      <c r="H126" s="104"/>
      <c r="I126" s="104"/>
      <c r="J126" s="105">
        <f t="shared" si="11"/>
        <v>0</v>
      </c>
      <c r="K126" s="105">
        <f t="shared" si="12"/>
        <v>0</v>
      </c>
      <c r="L126" s="105">
        <f t="shared" si="13"/>
        <v>0</v>
      </c>
      <c r="M126" s="105">
        <f t="shared" si="14"/>
        <v>0</v>
      </c>
      <c r="O126" s="4">
        <f t="shared" si="15"/>
        <v>0</v>
      </c>
    </row>
    <row r="127" spans="1:15" ht="20.100000000000001" customHeight="1" x14ac:dyDescent="0.3">
      <c r="A127" s="10" t="s">
        <v>195</v>
      </c>
      <c r="B127" s="104"/>
      <c r="C127" s="104"/>
      <c r="D127" s="104"/>
      <c r="E127" s="104"/>
      <c r="F127" s="105">
        <f t="shared" si="16"/>
        <v>0</v>
      </c>
      <c r="G127" s="105">
        <f t="shared" si="17"/>
        <v>0</v>
      </c>
      <c r="H127" s="104"/>
      <c r="I127" s="104"/>
      <c r="J127" s="105">
        <f t="shared" si="11"/>
        <v>0</v>
      </c>
      <c r="K127" s="105">
        <f t="shared" si="12"/>
        <v>0</v>
      </c>
      <c r="L127" s="105">
        <f t="shared" si="13"/>
        <v>0</v>
      </c>
      <c r="M127" s="105">
        <f t="shared" si="14"/>
        <v>0</v>
      </c>
      <c r="O127" s="4">
        <f t="shared" si="15"/>
        <v>0</v>
      </c>
    </row>
    <row r="128" spans="1:15" ht="20.100000000000001" customHeight="1" x14ac:dyDescent="0.3">
      <c r="A128" s="10" t="s">
        <v>196</v>
      </c>
      <c r="B128" s="104"/>
      <c r="C128" s="104"/>
      <c r="D128" s="104"/>
      <c r="E128" s="104"/>
      <c r="F128" s="105">
        <f t="shared" si="16"/>
        <v>0</v>
      </c>
      <c r="G128" s="105">
        <f t="shared" si="17"/>
        <v>0</v>
      </c>
      <c r="H128" s="104"/>
      <c r="I128" s="104"/>
      <c r="J128" s="105">
        <f t="shared" si="11"/>
        <v>0</v>
      </c>
      <c r="K128" s="105">
        <f t="shared" si="12"/>
        <v>0</v>
      </c>
      <c r="L128" s="105">
        <f t="shared" si="13"/>
        <v>0</v>
      </c>
      <c r="M128" s="105">
        <f t="shared" si="14"/>
        <v>0</v>
      </c>
      <c r="O128" s="4">
        <f t="shared" si="15"/>
        <v>0</v>
      </c>
    </row>
    <row r="129" spans="1:15" ht="20.100000000000001" customHeight="1" x14ac:dyDescent="0.3">
      <c r="A129" s="10" t="s">
        <v>197</v>
      </c>
      <c r="B129" s="104"/>
      <c r="C129" s="104"/>
      <c r="D129" s="104"/>
      <c r="E129" s="104"/>
      <c r="F129" s="105">
        <f t="shared" si="16"/>
        <v>0</v>
      </c>
      <c r="G129" s="105">
        <f t="shared" si="17"/>
        <v>0</v>
      </c>
      <c r="H129" s="104"/>
      <c r="I129" s="104"/>
      <c r="J129" s="105">
        <f t="shared" si="11"/>
        <v>0</v>
      </c>
      <c r="K129" s="105">
        <f t="shared" si="12"/>
        <v>0</v>
      </c>
      <c r="L129" s="105">
        <f t="shared" si="13"/>
        <v>0</v>
      </c>
      <c r="M129" s="105">
        <f t="shared" si="14"/>
        <v>0</v>
      </c>
      <c r="O129" s="4">
        <f t="shared" si="15"/>
        <v>0</v>
      </c>
    </row>
    <row r="130" spans="1:15" ht="20.100000000000001" customHeight="1" x14ac:dyDescent="0.3">
      <c r="A130" s="10" t="s">
        <v>198</v>
      </c>
      <c r="B130" s="104"/>
      <c r="C130" s="104"/>
      <c r="D130" s="104"/>
      <c r="E130" s="104"/>
      <c r="F130" s="105">
        <f t="shared" si="16"/>
        <v>0</v>
      </c>
      <c r="G130" s="105">
        <f t="shared" si="17"/>
        <v>0</v>
      </c>
      <c r="H130" s="104"/>
      <c r="I130" s="104"/>
      <c r="J130" s="105">
        <f t="shared" si="11"/>
        <v>0</v>
      </c>
      <c r="K130" s="105">
        <f t="shared" si="12"/>
        <v>0</v>
      </c>
      <c r="L130" s="105">
        <f t="shared" si="13"/>
        <v>0</v>
      </c>
      <c r="M130" s="105">
        <f t="shared" si="14"/>
        <v>0</v>
      </c>
      <c r="O130" s="4">
        <f t="shared" si="15"/>
        <v>0</v>
      </c>
    </row>
    <row r="131" spans="1:15" ht="20.100000000000001" customHeight="1" x14ac:dyDescent="0.3">
      <c r="A131" s="10" t="s">
        <v>199</v>
      </c>
      <c r="B131" s="104"/>
      <c r="C131" s="104"/>
      <c r="D131" s="104"/>
      <c r="E131" s="104"/>
      <c r="F131" s="105">
        <f t="shared" si="16"/>
        <v>0</v>
      </c>
      <c r="G131" s="105">
        <f t="shared" si="17"/>
        <v>0</v>
      </c>
      <c r="H131" s="104"/>
      <c r="I131" s="104"/>
      <c r="J131" s="105">
        <f t="shared" si="11"/>
        <v>0</v>
      </c>
      <c r="K131" s="105">
        <f t="shared" si="12"/>
        <v>0</v>
      </c>
      <c r="L131" s="105">
        <f t="shared" si="13"/>
        <v>0</v>
      </c>
      <c r="M131" s="105">
        <f t="shared" si="14"/>
        <v>0</v>
      </c>
      <c r="O131" s="4">
        <f t="shared" si="15"/>
        <v>0</v>
      </c>
    </row>
    <row r="132" spans="1:15" ht="20.100000000000001" customHeight="1" x14ac:dyDescent="0.3">
      <c r="A132" s="10" t="s">
        <v>200</v>
      </c>
      <c r="B132" s="104"/>
      <c r="C132" s="104"/>
      <c r="D132" s="104"/>
      <c r="E132" s="104"/>
      <c r="F132" s="105">
        <f t="shared" si="16"/>
        <v>0</v>
      </c>
      <c r="G132" s="105">
        <f t="shared" si="17"/>
        <v>0</v>
      </c>
      <c r="H132" s="104"/>
      <c r="I132" s="104"/>
      <c r="J132" s="105">
        <f t="shared" si="11"/>
        <v>0</v>
      </c>
      <c r="K132" s="105">
        <f t="shared" si="12"/>
        <v>0</v>
      </c>
      <c r="L132" s="105">
        <f t="shared" si="13"/>
        <v>0</v>
      </c>
      <c r="M132" s="105">
        <f t="shared" si="14"/>
        <v>0</v>
      </c>
      <c r="O132" s="4">
        <f t="shared" si="15"/>
        <v>0</v>
      </c>
    </row>
    <row r="133" spans="1:15" ht="20.100000000000001" customHeight="1" x14ac:dyDescent="0.3">
      <c r="A133" s="10" t="s">
        <v>201</v>
      </c>
      <c r="B133" s="104"/>
      <c r="C133" s="104"/>
      <c r="D133" s="104"/>
      <c r="E133" s="104"/>
      <c r="F133" s="105">
        <f t="shared" si="16"/>
        <v>0</v>
      </c>
      <c r="G133" s="105">
        <f t="shared" si="17"/>
        <v>0</v>
      </c>
      <c r="H133" s="104"/>
      <c r="I133" s="104"/>
      <c r="J133" s="105">
        <f t="shared" si="11"/>
        <v>0</v>
      </c>
      <c r="K133" s="105">
        <f t="shared" si="12"/>
        <v>0</v>
      </c>
      <c r="L133" s="105">
        <f t="shared" si="13"/>
        <v>0</v>
      </c>
      <c r="M133" s="105">
        <f t="shared" si="14"/>
        <v>0</v>
      </c>
      <c r="O133" s="4">
        <f t="shared" si="15"/>
        <v>0</v>
      </c>
    </row>
    <row r="134" spans="1:15" ht="20.100000000000001" customHeight="1" x14ac:dyDescent="0.3">
      <c r="A134" s="10" t="s">
        <v>202</v>
      </c>
      <c r="B134" s="104"/>
      <c r="C134" s="104"/>
      <c r="D134" s="104"/>
      <c r="E134" s="104"/>
      <c r="F134" s="105">
        <f t="shared" ref="F134:F165" si="18">IF(ISNA(VLOOKUP($A134,Psn,COLUMNS(Psn),0)),0,VLOOKUP($A134,Psn,COLUMNS(Psn),0))</f>
        <v>0</v>
      </c>
      <c r="G134" s="105">
        <f t="shared" ref="G134:G165" si="19">IF(ISNA(HLOOKUP($A134,Psc,ROWS(Psc),0)),0,HLOOKUP($A134,Psc,ROWS(Psc),0))</f>
        <v>0</v>
      </c>
      <c r="H134" s="104"/>
      <c r="I134" s="104"/>
      <c r="J134" s="105">
        <f t="shared" si="11"/>
        <v>0</v>
      </c>
      <c r="K134" s="105">
        <f t="shared" si="12"/>
        <v>0</v>
      </c>
      <c r="L134" s="105">
        <f t="shared" si="13"/>
        <v>0</v>
      </c>
      <c r="M134" s="105">
        <f t="shared" si="14"/>
        <v>0</v>
      </c>
      <c r="O134" s="4">
        <f t="shared" si="15"/>
        <v>0</v>
      </c>
    </row>
    <row r="135" spans="1:15" ht="20.100000000000001" customHeight="1" x14ac:dyDescent="0.3">
      <c r="A135" s="10" t="s">
        <v>203</v>
      </c>
      <c r="B135" s="104"/>
      <c r="C135" s="104"/>
      <c r="D135" s="104"/>
      <c r="E135" s="104"/>
      <c r="F135" s="105">
        <f t="shared" si="18"/>
        <v>0</v>
      </c>
      <c r="G135" s="105">
        <f t="shared" si="19"/>
        <v>0</v>
      </c>
      <c r="H135" s="104"/>
      <c r="I135" s="104"/>
      <c r="J135" s="105">
        <f t="shared" ref="J135:J198" si="20">SUM(F135,H135)</f>
        <v>0</v>
      </c>
      <c r="K135" s="105">
        <f t="shared" ref="K135:K198" si="21">SUM(G135,I135)</f>
        <v>0</v>
      </c>
      <c r="L135" s="105">
        <f t="shared" ref="L135:L198" si="22">MAX($D135-$E135+$F135-$G135,0)</f>
        <v>0</v>
      </c>
      <c r="M135" s="105">
        <f t="shared" ref="M135:M198" si="23">ABS(MIN($D135-$E135+$F135-$G135,0))</f>
        <v>0</v>
      </c>
      <c r="O135" s="4">
        <f t="shared" ref="O135:O198" si="24">IF(OR(D135&lt;&gt;0,E135&lt;&gt;0,F135&lt;&gt;0,G135&lt;&gt;0,J135&lt;&gt;0,K135&lt;&gt;0,L135&lt;&gt;0,M135&lt;&gt;0),1,0)</f>
        <v>0</v>
      </c>
    </row>
    <row r="136" spans="1:15" ht="20.100000000000001" customHeight="1" x14ac:dyDescent="0.3">
      <c r="A136" s="10" t="s">
        <v>204</v>
      </c>
      <c r="B136" s="104"/>
      <c r="C136" s="104"/>
      <c r="D136" s="104"/>
      <c r="E136" s="104"/>
      <c r="F136" s="105">
        <f t="shared" si="18"/>
        <v>0</v>
      </c>
      <c r="G136" s="105">
        <f t="shared" si="19"/>
        <v>0</v>
      </c>
      <c r="H136" s="104"/>
      <c r="I136" s="104"/>
      <c r="J136" s="105">
        <f t="shared" si="20"/>
        <v>0</v>
      </c>
      <c r="K136" s="105">
        <f t="shared" si="21"/>
        <v>0</v>
      </c>
      <c r="L136" s="105">
        <f t="shared" si="22"/>
        <v>0</v>
      </c>
      <c r="M136" s="105">
        <f t="shared" si="23"/>
        <v>0</v>
      </c>
      <c r="O136" s="4">
        <f t="shared" si="24"/>
        <v>0</v>
      </c>
    </row>
    <row r="137" spans="1:15" ht="20.100000000000001" customHeight="1" x14ac:dyDescent="0.3">
      <c r="A137" s="10" t="s">
        <v>205</v>
      </c>
      <c r="B137" s="104"/>
      <c r="C137" s="104"/>
      <c r="D137" s="104"/>
      <c r="E137" s="104"/>
      <c r="F137" s="105">
        <f t="shared" si="18"/>
        <v>0</v>
      </c>
      <c r="G137" s="105">
        <f t="shared" si="19"/>
        <v>0</v>
      </c>
      <c r="H137" s="104"/>
      <c r="I137" s="104"/>
      <c r="J137" s="105">
        <f t="shared" si="20"/>
        <v>0</v>
      </c>
      <c r="K137" s="105">
        <f t="shared" si="21"/>
        <v>0</v>
      </c>
      <c r="L137" s="105">
        <f t="shared" si="22"/>
        <v>0</v>
      </c>
      <c r="M137" s="105">
        <f t="shared" si="23"/>
        <v>0</v>
      </c>
      <c r="O137" s="4">
        <f t="shared" si="24"/>
        <v>0</v>
      </c>
    </row>
    <row r="138" spans="1:15" ht="20.100000000000001" customHeight="1" x14ac:dyDescent="0.3">
      <c r="A138" s="10" t="s">
        <v>931</v>
      </c>
      <c r="B138" s="104"/>
      <c r="C138" s="104"/>
      <c r="D138" s="104"/>
      <c r="E138" s="104"/>
      <c r="F138" s="105">
        <f t="shared" si="18"/>
        <v>0</v>
      </c>
      <c r="G138" s="105">
        <f t="shared" si="19"/>
        <v>0</v>
      </c>
      <c r="H138" s="104"/>
      <c r="I138" s="104"/>
      <c r="J138" s="105">
        <f t="shared" si="20"/>
        <v>0</v>
      </c>
      <c r="K138" s="105">
        <f t="shared" si="21"/>
        <v>0</v>
      </c>
      <c r="L138" s="105">
        <f t="shared" si="22"/>
        <v>0</v>
      </c>
      <c r="M138" s="105">
        <f t="shared" si="23"/>
        <v>0</v>
      </c>
      <c r="O138" s="4">
        <f t="shared" si="24"/>
        <v>0</v>
      </c>
    </row>
    <row r="139" spans="1:15" ht="20.100000000000001" customHeight="1" x14ac:dyDescent="0.3">
      <c r="A139" s="10" t="s">
        <v>41</v>
      </c>
      <c r="B139" s="104"/>
      <c r="C139" s="104"/>
      <c r="D139" s="104"/>
      <c r="E139" s="104"/>
      <c r="F139" s="105">
        <f t="shared" si="18"/>
        <v>0</v>
      </c>
      <c r="G139" s="105">
        <f t="shared" si="19"/>
        <v>0</v>
      </c>
      <c r="H139" s="104"/>
      <c r="I139" s="104"/>
      <c r="J139" s="105">
        <f t="shared" si="20"/>
        <v>0</v>
      </c>
      <c r="K139" s="105">
        <f t="shared" si="21"/>
        <v>0</v>
      </c>
      <c r="L139" s="105">
        <f t="shared" si="22"/>
        <v>0</v>
      </c>
      <c r="M139" s="105">
        <f t="shared" si="23"/>
        <v>0</v>
      </c>
      <c r="O139" s="4">
        <f t="shared" si="24"/>
        <v>0</v>
      </c>
    </row>
    <row r="140" spans="1:15" ht="20.100000000000001" customHeight="1" x14ac:dyDescent="0.3">
      <c r="A140" s="10" t="s">
        <v>206</v>
      </c>
      <c r="B140" s="104"/>
      <c r="C140" s="104"/>
      <c r="D140" s="104"/>
      <c r="E140" s="104"/>
      <c r="F140" s="105">
        <f t="shared" si="18"/>
        <v>0</v>
      </c>
      <c r="G140" s="105">
        <f t="shared" si="19"/>
        <v>0</v>
      </c>
      <c r="H140" s="104"/>
      <c r="I140" s="104"/>
      <c r="J140" s="105">
        <f t="shared" si="20"/>
        <v>0</v>
      </c>
      <c r="K140" s="105">
        <f t="shared" si="21"/>
        <v>0</v>
      </c>
      <c r="L140" s="105">
        <f t="shared" si="22"/>
        <v>0</v>
      </c>
      <c r="M140" s="105">
        <f t="shared" si="23"/>
        <v>0</v>
      </c>
      <c r="O140" s="4">
        <f t="shared" si="24"/>
        <v>0</v>
      </c>
    </row>
    <row r="141" spans="1:15" ht="20.100000000000001" customHeight="1" x14ac:dyDescent="0.3">
      <c r="A141" s="10" t="s">
        <v>935</v>
      </c>
      <c r="B141" s="104"/>
      <c r="C141" s="104"/>
      <c r="D141" s="104"/>
      <c r="E141" s="104"/>
      <c r="F141" s="105">
        <f t="shared" si="18"/>
        <v>0</v>
      </c>
      <c r="G141" s="105">
        <f t="shared" si="19"/>
        <v>0</v>
      </c>
      <c r="H141" s="104"/>
      <c r="I141" s="104"/>
      <c r="J141" s="105">
        <f t="shared" si="20"/>
        <v>0</v>
      </c>
      <c r="K141" s="105">
        <f t="shared" si="21"/>
        <v>0</v>
      </c>
      <c r="L141" s="105">
        <f t="shared" si="22"/>
        <v>0</v>
      </c>
      <c r="M141" s="105">
        <f t="shared" si="23"/>
        <v>0</v>
      </c>
      <c r="O141" s="4">
        <f t="shared" si="24"/>
        <v>0</v>
      </c>
    </row>
    <row r="142" spans="1:15" ht="20.100000000000001" customHeight="1" x14ac:dyDescent="0.3">
      <c r="A142" s="10" t="s">
        <v>941</v>
      </c>
      <c r="B142" s="104"/>
      <c r="C142" s="104"/>
      <c r="D142" s="104"/>
      <c r="E142" s="104"/>
      <c r="F142" s="105">
        <f t="shared" si="18"/>
        <v>0</v>
      </c>
      <c r="G142" s="105">
        <f t="shared" si="19"/>
        <v>0</v>
      </c>
      <c r="H142" s="104"/>
      <c r="I142" s="104"/>
      <c r="J142" s="105">
        <f t="shared" si="20"/>
        <v>0</v>
      </c>
      <c r="K142" s="105">
        <f t="shared" si="21"/>
        <v>0</v>
      </c>
      <c r="L142" s="105">
        <f t="shared" si="22"/>
        <v>0</v>
      </c>
      <c r="M142" s="105">
        <f t="shared" si="23"/>
        <v>0</v>
      </c>
      <c r="O142" s="4">
        <f t="shared" si="24"/>
        <v>0</v>
      </c>
    </row>
    <row r="143" spans="1:15" ht="20.100000000000001" customHeight="1" x14ac:dyDescent="0.3">
      <c r="A143" s="10" t="s">
        <v>943</v>
      </c>
      <c r="B143" s="104"/>
      <c r="C143" s="104"/>
      <c r="D143" s="104"/>
      <c r="E143" s="104"/>
      <c r="F143" s="105">
        <f t="shared" si="18"/>
        <v>0</v>
      </c>
      <c r="G143" s="105">
        <f t="shared" si="19"/>
        <v>0</v>
      </c>
      <c r="H143" s="104"/>
      <c r="I143" s="104"/>
      <c r="J143" s="105">
        <f t="shared" si="20"/>
        <v>0</v>
      </c>
      <c r="K143" s="105">
        <f t="shared" si="21"/>
        <v>0</v>
      </c>
      <c r="L143" s="105">
        <f t="shared" si="22"/>
        <v>0</v>
      </c>
      <c r="M143" s="105">
        <f t="shared" si="23"/>
        <v>0</v>
      </c>
      <c r="O143" s="4">
        <f t="shared" si="24"/>
        <v>0</v>
      </c>
    </row>
    <row r="144" spans="1:15" ht="20.100000000000001" customHeight="1" x14ac:dyDescent="0.3">
      <c r="A144" s="10" t="s">
        <v>945</v>
      </c>
      <c r="B144" s="104"/>
      <c r="C144" s="104"/>
      <c r="D144" s="104"/>
      <c r="E144" s="104"/>
      <c r="F144" s="105">
        <f t="shared" si="18"/>
        <v>0</v>
      </c>
      <c r="G144" s="105">
        <f t="shared" si="19"/>
        <v>0</v>
      </c>
      <c r="H144" s="104"/>
      <c r="I144" s="104"/>
      <c r="J144" s="105">
        <f t="shared" si="20"/>
        <v>0</v>
      </c>
      <c r="K144" s="105">
        <f t="shared" si="21"/>
        <v>0</v>
      </c>
      <c r="L144" s="105">
        <f t="shared" si="22"/>
        <v>0</v>
      </c>
      <c r="M144" s="105">
        <f t="shared" si="23"/>
        <v>0</v>
      </c>
      <c r="O144" s="4">
        <f t="shared" si="24"/>
        <v>0</v>
      </c>
    </row>
    <row r="145" spans="1:15" ht="20.100000000000001" customHeight="1" x14ac:dyDescent="0.3">
      <c r="A145" s="10" t="s">
        <v>42</v>
      </c>
      <c r="B145" s="104"/>
      <c r="C145" s="104"/>
      <c r="D145" s="104"/>
      <c r="E145" s="104"/>
      <c r="F145" s="105">
        <f t="shared" si="18"/>
        <v>0</v>
      </c>
      <c r="G145" s="105">
        <f t="shared" si="19"/>
        <v>0</v>
      </c>
      <c r="H145" s="104"/>
      <c r="I145" s="104"/>
      <c r="J145" s="105">
        <f t="shared" si="20"/>
        <v>0</v>
      </c>
      <c r="K145" s="105">
        <f t="shared" si="21"/>
        <v>0</v>
      </c>
      <c r="L145" s="105">
        <f t="shared" si="22"/>
        <v>0</v>
      </c>
      <c r="M145" s="105">
        <f t="shared" si="23"/>
        <v>0</v>
      </c>
      <c r="O145" s="119">
        <f t="shared" si="24"/>
        <v>0</v>
      </c>
    </row>
    <row r="146" spans="1:15" ht="20.100000000000001" customHeight="1" x14ac:dyDescent="0.3">
      <c r="A146" s="10" t="s">
        <v>43</v>
      </c>
      <c r="B146" s="104"/>
      <c r="C146" s="104"/>
      <c r="D146" s="104"/>
      <c r="E146" s="104"/>
      <c r="F146" s="105">
        <f t="shared" si="18"/>
        <v>0</v>
      </c>
      <c r="G146" s="105">
        <f t="shared" si="19"/>
        <v>0</v>
      </c>
      <c r="H146" s="104"/>
      <c r="I146" s="104"/>
      <c r="J146" s="105">
        <f t="shared" si="20"/>
        <v>0</v>
      </c>
      <c r="K146" s="105">
        <f t="shared" si="21"/>
        <v>0</v>
      </c>
      <c r="L146" s="105">
        <f t="shared" si="22"/>
        <v>0</v>
      </c>
      <c r="M146" s="105">
        <f t="shared" si="23"/>
        <v>0</v>
      </c>
      <c r="O146" s="119">
        <f t="shared" si="24"/>
        <v>0</v>
      </c>
    </row>
    <row r="147" spans="1:15" ht="20.100000000000001" customHeight="1" x14ac:dyDescent="0.3">
      <c r="A147" s="10" t="s">
        <v>207</v>
      </c>
      <c r="B147" s="104"/>
      <c r="C147" s="104"/>
      <c r="D147" s="104"/>
      <c r="E147" s="104"/>
      <c r="F147" s="105">
        <f t="shared" si="18"/>
        <v>0</v>
      </c>
      <c r="G147" s="105">
        <f t="shared" si="19"/>
        <v>0</v>
      </c>
      <c r="H147" s="104"/>
      <c r="I147" s="104"/>
      <c r="J147" s="105">
        <f t="shared" si="20"/>
        <v>0</v>
      </c>
      <c r="K147" s="105">
        <f t="shared" si="21"/>
        <v>0</v>
      </c>
      <c r="L147" s="105">
        <f t="shared" si="22"/>
        <v>0</v>
      </c>
      <c r="M147" s="105">
        <f t="shared" si="23"/>
        <v>0</v>
      </c>
      <c r="O147" s="4">
        <f t="shared" si="24"/>
        <v>0</v>
      </c>
    </row>
    <row r="148" spans="1:15" ht="20.100000000000001" customHeight="1" x14ac:dyDescent="0.3">
      <c r="A148" s="10" t="s">
        <v>208</v>
      </c>
      <c r="B148" s="104"/>
      <c r="C148" s="104"/>
      <c r="D148" s="104"/>
      <c r="E148" s="104"/>
      <c r="F148" s="105">
        <f t="shared" si="18"/>
        <v>0</v>
      </c>
      <c r="G148" s="105">
        <f t="shared" si="19"/>
        <v>0</v>
      </c>
      <c r="H148" s="104"/>
      <c r="I148" s="104"/>
      <c r="J148" s="105">
        <f t="shared" si="20"/>
        <v>0</v>
      </c>
      <c r="K148" s="105">
        <f t="shared" si="21"/>
        <v>0</v>
      </c>
      <c r="L148" s="105">
        <f t="shared" si="22"/>
        <v>0</v>
      </c>
      <c r="M148" s="105">
        <f t="shared" si="23"/>
        <v>0</v>
      </c>
      <c r="O148" s="4">
        <f t="shared" si="24"/>
        <v>0</v>
      </c>
    </row>
    <row r="149" spans="1:15" ht="20.100000000000001" customHeight="1" x14ac:dyDescent="0.3">
      <c r="A149" s="10" t="s">
        <v>209</v>
      </c>
      <c r="B149" s="104"/>
      <c r="C149" s="104"/>
      <c r="D149" s="104"/>
      <c r="E149" s="104"/>
      <c r="F149" s="105">
        <f t="shared" si="18"/>
        <v>0</v>
      </c>
      <c r="G149" s="105">
        <f t="shared" si="19"/>
        <v>0</v>
      </c>
      <c r="H149" s="104"/>
      <c r="I149" s="104"/>
      <c r="J149" s="105">
        <f t="shared" si="20"/>
        <v>0</v>
      </c>
      <c r="K149" s="105">
        <f t="shared" si="21"/>
        <v>0</v>
      </c>
      <c r="L149" s="105">
        <f t="shared" si="22"/>
        <v>0</v>
      </c>
      <c r="M149" s="105">
        <f t="shared" si="23"/>
        <v>0</v>
      </c>
      <c r="O149" s="4">
        <f t="shared" si="24"/>
        <v>0</v>
      </c>
    </row>
    <row r="150" spans="1:15" ht="20.100000000000001" customHeight="1" x14ac:dyDescent="0.3">
      <c r="A150" s="10" t="s">
        <v>210</v>
      </c>
      <c r="B150" s="104"/>
      <c r="C150" s="104"/>
      <c r="D150" s="104"/>
      <c r="E150" s="104"/>
      <c r="F150" s="105">
        <f t="shared" si="18"/>
        <v>0</v>
      </c>
      <c r="G150" s="105">
        <f t="shared" si="19"/>
        <v>0</v>
      </c>
      <c r="H150" s="104"/>
      <c r="I150" s="104"/>
      <c r="J150" s="105">
        <f t="shared" si="20"/>
        <v>0</v>
      </c>
      <c r="K150" s="105">
        <f t="shared" si="21"/>
        <v>0</v>
      </c>
      <c r="L150" s="105">
        <f t="shared" si="22"/>
        <v>0</v>
      </c>
      <c r="M150" s="105">
        <f t="shared" si="23"/>
        <v>0</v>
      </c>
      <c r="O150" s="4">
        <f t="shared" si="24"/>
        <v>0</v>
      </c>
    </row>
    <row r="151" spans="1:15" ht="20.100000000000001" customHeight="1" x14ac:dyDescent="0.3">
      <c r="A151" s="10" t="s">
        <v>44</v>
      </c>
      <c r="B151" s="104"/>
      <c r="C151" s="104"/>
      <c r="D151" s="104"/>
      <c r="E151" s="104"/>
      <c r="F151" s="105">
        <f t="shared" si="18"/>
        <v>0</v>
      </c>
      <c r="G151" s="105">
        <f t="shared" si="19"/>
        <v>0</v>
      </c>
      <c r="H151" s="104"/>
      <c r="I151" s="104"/>
      <c r="J151" s="105">
        <f t="shared" si="20"/>
        <v>0</v>
      </c>
      <c r="K151" s="105">
        <f t="shared" si="21"/>
        <v>0</v>
      </c>
      <c r="L151" s="105">
        <f t="shared" si="22"/>
        <v>0</v>
      </c>
      <c r="M151" s="105">
        <f t="shared" si="23"/>
        <v>0</v>
      </c>
      <c r="O151" s="119">
        <f t="shared" si="24"/>
        <v>0</v>
      </c>
    </row>
    <row r="152" spans="1:15" ht="20.100000000000001" customHeight="1" x14ac:dyDescent="0.3">
      <c r="A152" s="10" t="s">
        <v>45</v>
      </c>
      <c r="B152" s="104"/>
      <c r="C152" s="104"/>
      <c r="D152" s="104"/>
      <c r="E152" s="104"/>
      <c r="F152" s="105">
        <f t="shared" si="18"/>
        <v>0</v>
      </c>
      <c r="G152" s="105">
        <f t="shared" si="19"/>
        <v>0</v>
      </c>
      <c r="H152" s="104"/>
      <c r="I152" s="104"/>
      <c r="J152" s="105">
        <f t="shared" si="20"/>
        <v>0</v>
      </c>
      <c r="K152" s="105">
        <f t="shared" si="21"/>
        <v>0</v>
      </c>
      <c r="L152" s="105">
        <f t="shared" si="22"/>
        <v>0</v>
      </c>
      <c r="M152" s="105">
        <f t="shared" si="23"/>
        <v>0</v>
      </c>
      <c r="O152" s="4">
        <f t="shared" si="24"/>
        <v>0</v>
      </c>
    </row>
    <row r="153" spans="1:15" ht="20.100000000000001" customHeight="1" x14ac:dyDescent="0.3">
      <c r="A153" s="10" t="s">
        <v>46</v>
      </c>
      <c r="B153" s="104"/>
      <c r="C153" s="104"/>
      <c r="D153" s="104"/>
      <c r="E153" s="104"/>
      <c r="F153" s="105">
        <f t="shared" si="18"/>
        <v>0</v>
      </c>
      <c r="G153" s="105">
        <f t="shared" si="19"/>
        <v>0</v>
      </c>
      <c r="H153" s="104"/>
      <c r="I153" s="104"/>
      <c r="J153" s="105">
        <f t="shared" si="20"/>
        <v>0</v>
      </c>
      <c r="K153" s="105">
        <f t="shared" si="21"/>
        <v>0</v>
      </c>
      <c r="L153" s="105">
        <f t="shared" si="22"/>
        <v>0</v>
      </c>
      <c r="M153" s="105">
        <f t="shared" si="23"/>
        <v>0</v>
      </c>
      <c r="O153" s="119">
        <f t="shared" si="24"/>
        <v>0</v>
      </c>
    </row>
    <row r="154" spans="1:15" ht="20.100000000000001" customHeight="1" x14ac:dyDescent="0.3">
      <c r="A154" s="10" t="s">
        <v>47</v>
      </c>
      <c r="B154" s="104"/>
      <c r="C154" s="104"/>
      <c r="D154" s="104"/>
      <c r="E154" s="104"/>
      <c r="F154" s="105">
        <f t="shared" si="18"/>
        <v>0</v>
      </c>
      <c r="G154" s="105">
        <f t="shared" si="19"/>
        <v>0</v>
      </c>
      <c r="H154" s="104"/>
      <c r="I154" s="104"/>
      <c r="J154" s="105">
        <f t="shared" si="20"/>
        <v>0</v>
      </c>
      <c r="K154" s="105">
        <f t="shared" si="21"/>
        <v>0</v>
      </c>
      <c r="L154" s="105">
        <f t="shared" si="22"/>
        <v>0</v>
      </c>
      <c r="M154" s="105">
        <f t="shared" si="23"/>
        <v>0</v>
      </c>
      <c r="O154" s="4">
        <f t="shared" si="24"/>
        <v>0</v>
      </c>
    </row>
    <row r="155" spans="1:15" ht="20.100000000000001" customHeight="1" x14ac:dyDescent="0.3">
      <c r="A155" s="10" t="s">
        <v>211</v>
      </c>
      <c r="B155" s="104"/>
      <c r="C155" s="104"/>
      <c r="D155" s="104"/>
      <c r="E155" s="104"/>
      <c r="F155" s="105">
        <f t="shared" si="18"/>
        <v>0</v>
      </c>
      <c r="G155" s="105">
        <f t="shared" si="19"/>
        <v>0</v>
      </c>
      <c r="H155" s="104"/>
      <c r="I155" s="104"/>
      <c r="J155" s="105">
        <f t="shared" si="20"/>
        <v>0</v>
      </c>
      <c r="K155" s="105">
        <f t="shared" si="21"/>
        <v>0</v>
      </c>
      <c r="L155" s="105">
        <f t="shared" si="22"/>
        <v>0</v>
      </c>
      <c r="M155" s="105">
        <f t="shared" si="23"/>
        <v>0</v>
      </c>
      <c r="O155" s="4">
        <f t="shared" si="24"/>
        <v>0</v>
      </c>
    </row>
    <row r="156" spans="1:15" ht="20.100000000000001" customHeight="1" x14ac:dyDescent="0.3">
      <c r="A156" s="10" t="s">
        <v>212</v>
      </c>
      <c r="B156" s="104"/>
      <c r="C156" s="104"/>
      <c r="D156" s="104"/>
      <c r="E156" s="104"/>
      <c r="F156" s="105">
        <f t="shared" si="18"/>
        <v>0</v>
      </c>
      <c r="G156" s="105">
        <f t="shared" si="19"/>
        <v>0</v>
      </c>
      <c r="H156" s="104"/>
      <c r="I156" s="104"/>
      <c r="J156" s="105">
        <f t="shared" si="20"/>
        <v>0</v>
      </c>
      <c r="K156" s="105">
        <f t="shared" si="21"/>
        <v>0</v>
      </c>
      <c r="L156" s="105">
        <f t="shared" si="22"/>
        <v>0</v>
      </c>
      <c r="M156" s="105">
        <f t="shared" si="23"/>
        <v>0</v>
      </c>
      <c r="O156" s="4">
        <f t="shared" si="24"/>
        <v>0</v>
      </c>
    </row>
    <row r="157" spans="1:15" ht="20.100000000000001" customHeight="1" x14ac:dyDescent="0.3">
      <c r="A157" s="10" t="s">
        <v>48</v>
      </c>
      <c r="B157" s="104"/>
      <c r="C157" s="104"/>
      <c r="D157" s="104"/>
      <c r="E157" s="104"/>
      <c r="F157" s="105">
        <f t="shared" si="18"/>
        <v>0</v>
      </c>
      <c r="G157" s="105">
        <f t="shared" si="19"/>
        <v>0</v>
      </c>
      <c r="H157" s="104"/>
      <c r="I157" s="104"/>
      <c r="J157" s="105">
        <f t="shared" si="20"/>
        <v>0</v>
      </c>
      <c r="K157" s="105">
        <f t="shared" si="21"/>
        <v>0</v>
      </c>
      <c r="L157" s="105">
        <f t="shared" si="22"/>
        <v>0</v>
      </c>
      <c r="M157" s="105">
        <f t="shared" si="23"/>
        <v>0</v>
      </c>
      <c r="O157" s="119">
        <f t="shared" si="24"/>
        <v>0</v>
      </c>
    </row>
    <row r="158" spans="1:15" ht="20.100000000000001" customHeight="1" x14ac:dyDescent="0.3">
      <c r="A158" s="10" t="s">
        <v>213</v>
      </c>
      <c r="B158" s="104"/>
      <c r="C158" s="104"/>
      <c r="D158" s="104"/>
      <c r="E158" s="104"/>
      <c r="F158" s="105">
        <f t="shared" si="18"/>
        <v>0</v>
      </c>
      <c r="G158" s="105">
        <f t="shared" si="19"/>
        <v>0</v>
      </c>
      <c r="H158" s="104"/>
      <c r="I158" s="104"/>
      <c r="J158" s="105">
        <f t="shared" si="20"/>
        <v>0</v>
      </c>
      <c r="K158" s="105">
        <f t="shared" si="21"/>
        <v>0</v>
      </c>
      <c r="L158" s="105">
        <f t="shared" si="22"/>
        <v>0</v>
      </c>
      <c r="M158" s="105">
        <f t="shared" si="23"/>
        <v>0</v>
      </c>
      <c r="O158" s="4">
        <f t="shared" si="24"/>
        <v>0</v>
      </c>
    </row>
    <row r="159" spans="1:15" ht="20.100000000000001" customHeight="1" x14ac:dyDescent="0.3">
      <c r="A159" s="10" t="s">
        <v>214</v>
      </c>
      <c r="B159" s="104"/>
      <c r="C159" s="104"/>
      <c r="D159" s="104"/>
      <c r="E159" s="104"/>
      <c r="F159" s="105">
        <f t="shared" si="18"/>
        <v>0</v>
      </c>
      <c r="G159" s="105">
        <f t="shared" si="19"/>
        <v>0</v>
      </c>
      <c r="H159" s="104"/>
      <c r="I159" s="104"/>
      <c r="J159" s="105">
        <f t="shared" si="20"/>
        <v>0</v>
      </c>
      <c r="K159" s="105">
        <f t="shared" si="21"/>
        <v>0</v>
      </c>
      <c r="L159" s="105">
        <f t="shared" si="22"/>
        <v>0</v>
      </c>
      <c r="M159" s="105">
        <f t="shared" si="23"/>
        <v>0</v>
      </c>
      <c r="O159" s="4">
        <f t="shared" si="24"/>
        <v>0</v>
      </c>
    </row>
    <row r="160" spans="1:15" ht="20.100000000000001" customHeight="1" x14ac:dyDescent="0.3">
      <c r="A160" s="10" t="s">
        <v>215</v>
      </c>
      <c r="B160" s="104"/>
      <c r="C160" s="104"/>
      <c r="D160" s="104"/>
      <c r="E160" s="104"/>
      <c r="F160" s="105">
        <f t="shared" si="18"/>
        <v>0</v>
      </c>
      <c r="G160" s="105">
        <f t="shared" si="19"/>
        <v>0</v>
      </c>
      <c r="H160" s="104"/>
      <c r="I160" s="104"/>
      <c r="J160" s="105">
        <f t="shared" si="20"/>
        <v>0</v>
      </c>
      <c r="K160" s="105">
        <f t="shared" si="21"/>
        <v>0</v>
      </c>
      <c r="L160" s="105">
        <f t="shared" si="22"/>
        <v>0</v>
      </c>
      <c r="M160" s="105">
        <f t="shared" si="23"/>
        <v>0</v>
      </c>
      <c r="O160" s="4">
        <f t="shared" si="24"/>
        <v>0</v>
      </c>
    </row>
    <row r="161" spans="1:15" ht="20.100000000000001" customHeight="1" x14ac:dyDescent="0.3">
      <c r="A161" s="10" t="s">
        <v>49</v>
      </c>
      <c r="B161" s="104"/>
      <c r="C161" s="104"/>
      <c r="D161" s="104"/>
      <c r="E161" s="104"/>
      <c r="F161" s="105">
        <f t="shared" si="18"/>
        <v>0</v>
      </c>
      <c r="G161" s="105">
        <f t="shared" si="19"/>
        <v>0</v>
      </c>
      <c r="H161" s="104"/>
      <c r="I161" s="104"/>
      <c r="J161" s="105">
        <f t="shared" si="20"/>
        <v>0</v>
      </c>
      <c r="K161" s="105">
        <f t="shared" si="21"/>
        <v>0</v>
      </c>
      <c r="L161" s="105">
        <f t="shared" si="22"/>
        <v>0</v>
      </c>
      <c r="M161" s="105">
        <f t="shared" si="23"/>
        <v>0</v>
      </c>
      <c r="O161" s="119">
        <f t="shared" si="24"/>
        <v>0</v>
      </c>
    </row>
    <row r="162" spans="1:15" ht="20.100000000000001" customHeight="1" x14ac:dyDescent="0.3">
      <c r="A162" s="10" t="s">
        <v>50</v>
      </c>
      <c r="B162" s="104"/>
      <c r="C162" s="104"/>
      <c r="D162" s="104"/>
      <c r="E162" s="104"/>
      <c r="F162" s="105">
        <f t="shared" si="18"/>
        <v>0</v>
      </c>
      <c r="G162" s="105">
        <f t="shared" si="19"/>
        <v>0</v>
      </c>
      <c r="H162" s="104"/>
      <c r="I162" s="104"/>
      <c r="J162" s="105">
        <f t="shared" si="20"/>
        <v>0</v>
      </c>
      <c r="K162" s="105">
        <f t="shared" si="21"/>
        <v>0</v>
      </c>
      <c r="L162" s="105">
        <f t="shared" si="22"/>
        <v>0</v>
      </c>
      <c r="M162" s="105">
        <f t="shared" si="23"/>
        <v>0</v>
      </c>
      <c r="O162" s="4">
        <f t="shared" si="24"/>
        <v>0</v>
      </c>
    </row>
    <row r="163" spans="1:15" ht="20.100000000000001" customHeight="1" x14ac:dyDescent="0.3">
      <c r="A163" s="10" t="s">
        <v>51</v>
      </c>
      <c r="B163" s="104"/>
      <c r="C163" s="104"/>
      <c r="D163" s="104"/>
      <c r="E163" s="104"/>
      <c r="F163" s="105">
        <f t="shared" si="18"/>
        <v>0</v>
      </c>
      <c r="G163" s="105">
        <f t="shared" si="19"/>
        <v>0</v>
      </c>
      <c r="H163" s="104"/>
      <c r="I163" s="104"/>
      <c r="J163" s="105">
        <f t="shared" si="20"/>
        <v>0</v>
      </c>
      <c r="K163" s="105">
        <f t="shared" si="21"/>
        <v>0</v>
      </c>
      <c r="L163" s="105">
        <f t="shared" si="22"/>
        <v>0</v>
      </c>
      <c r="M163" s="105">
        <f t="shared" si="23"/>
        <v>0</v>
      </c>
      <c r="O163" s="4">
        <f t="shared" si="24"/>
        <v>0</v>
      </c>
    </row>
    <row r="164" spans="1:15" ht="20.100000000000001" customHeight="1" x14ac:dyDescent="0.3">
      <c r="A164" s="10" t="s">
        <v>216</v>
      </c>
      <c r="B164" s="104"/>
      <c r="C164" s="104"/>
      <c r="D164" s="104"/>
      <c r="E164" s="104"/>
      <c r="F164" s="105">
        <f t="shared" si="18"/>
        <v>0</v>
      </c>
      <c r="G164" s="105">
        <f t="shared" si="19"/>
        <v>0</v>
      </c>
      <c r="H164" s="104"/>
      <c r="I164" s="104"/>
      <c r="J164" s="105">
        <f t="shared" si="20"/>
        <v>0</v>
      </c>
      <c r="K164" s="105">
        <f t="shared" si="21"/>
        <v>0</v>
      </c>
      <c r="L164" s="105">
        <f t="shared" si="22"/>
        <v>0</v>
      </c>
      <c r="M164" s="105">
        <f t="shared" si="23"/>
        <v>0</v>
      </c>
      <c r="O164" s="4">
        <f t="shared" si="24"/>
        <v>0</v>
      </c>
    </row>
    <row r="165" spans="1:15" ht="20.100000000000001" customHeight="1" x14ac:dyDescent="0.3">
      <c r="A165" s="10" t="s">
        <v>217</v>
      </c>
      <c r="B165" s="104"/>
      <c r="C165" s="104"/>
      <c r="D165" s="104"/>
      <c r="E165" s="104"/>
      <c r="F165" s="105">
        <f t="shared" si="18"/>
        <v>0</v>
      </c>
      <c r="G165" s="105">
        <f t="shared" si="19"/>
        <v>0</v>
      </c>
      <c r="H165" s="104"/>
      <c r="I165" s="104"/>
      <c r="J165" s="105">
        <f t="shared" si="20"/>
        <v>0</v>
      </c>
      <c r="K165" s="105">
        <f t="shared" si="21"/>
        <v>0</v>
      </c>
      <c r="L165" s="105">
        <f t="shared" si="22"/>
        <v>0</v>
      </c>
      <c r="M165" s="105">
        <f t="shared" si="23"/>
        <v>0</v>
      </c>
      <c r="O165" s="4">
        <f t="shared" si="24"/>
        <v>0</v>
      </c>
    </row>
    <row r="166" spans="1:15" ht="20.100000000000001" customHeight="1" x14ac:dyDescent="0.3">
      <c r="A166" s="10" t="s">
        <v>218</v>
      </c>
      <c r="B166" s="104"/>
      <c r="C166" s="104"/>
      <c r="D166" s="104"/>
      <c r="E166" s="104"/>
      <c r="F166" s="105">
        <f t="shared" ref="F166:F200" si="25">IF(ISNA(VLOOKUP($A166,Psn,COLUMNS(Psn),0)),0,VLOOKUP($A166,Psn,COLUMNS(Psn),0))</f>
        <v>0</v>
      </c>
      <c r="G166" s="105">
        <f t="shared" ref="G166:G200" si="26">IF(ISNA(HLOOKUP($A166,Psc,ROWS(Psc),0)),0,HLOOKUP($A166,Psc,ROWS(Psc),0))</f>
        <v>0</v>
      </c>
      <c r="H166" s="104"/>
      <c r="I166" s="104"/>
      <c r="J166" s="105">
        <f t="shared" si="20"/>
        <v>0</v>
      </c>
      <c r="K166" s="105">
        <f t="shared" si="21"/>
        <v>0</v>
      </c>
      <c r="L166" s="105">
        <f t="shared" si="22"/>
        <v>0</v>
      </c>
      <c r="M166" s="105">
        <f t="shared" si="23"/>
        <v>0</v>
      </c>
      <c r="O166" s="4">
        <f t="shared" si="24"/>
        <v>0</v>
      </c>
    </row>
    <row r="167" spans="1:15" ht="20.100000000000001" customHeight="1" x14ac:dyDescent="0.3">
      <c r="A167" s="10" t="s">
        <v>219</v>
      </c>
      <c r="B167" s="104"/>
      <c r="C167" s="104"/>
      <c r="D167" s="104"/>
      <c r="E167" s="104"/>
      <c r="F167" s="105">
        <f t="shared" si="25"/>
        <v>0</v>
      </c>
      <c r="G167" s="105">
        <f t="shared" si="26"/>
        <v>0</v>
      </c>
      <c r="H167" s="104"/>
      <c r="I167" s="104"/>
      <c r="J167" s="105">
        <f t="shared" si="20"/>
        <v>0</v>
      </c>
      <c r="K167" s="105">
        <f t="shared" si="21"/>
        <v>0</v>
      </c>
      <c r="L167" s="105">
        <f t="shared" si="22"/>
        <v>0</v>
      </c>
      <c r="M167" s="105">
        <f t="shared" si="23"/>
        <v>0</v>
      </c>
      <c r="O167" s="4">
        <f t="shared" si="24"/>
        <v>0</v>
      </c>
    </row>
    <row r="168" spans="1:15" ht="20.100000000000001" customHeight="1" x14ac:dyDescent="0.3">
      <c r="A168" s="10" t="s">
        <v>52</v>
      </c>
      <c r="B168" s="104"/>
      <c r="C168" s="104"/>
      <c r="D168" s="104"/>
      <c r="E168" s="104"/>
      <c r="F168" s="105">
        <f t="shared" si="25"/>
        <v>0</v>
      </c>
      <c r="G168" s="105">
        <f t="shared" si="26"/>
        <v>0</v>
      </c>
      <c r="H168" s="104"/>
      <c r="I168" s="104"/>
      <c r="J168" s="105">
        <f t="shared" si="20"/>
        <v>0</v>
      </c>
      <c r="K168" s="105">
        <f t="shared" si="21"/>
        <v>0</v>
      </c>
      <c r="L168" s="105">
        <f t="shared" si="22"/>
        <v>0</v>
      </c>
      <c r="M168" s="105">
        <f t="shared" si="23"/>
        <v>0</v>
      </c>
      <c r="O168" s="4">
        <f t="shared" si="24"/>
        <v>0</v>
      </c>
    </row>
    <row r="169" spans="1:15" ht="20.100000000000001" customHeight="1" x14ac:dyDescent="0.3">
      <c r="A169" s="10" t="s">
        <v>220</v>
      </c>
      <c r="B169" s="104"/>
      <c r="C169" s="104"/>
      <c r="D169" s="104"/>
      <c r="E169" s="104"/>
      <c r="F169" s="105">
        <f t="shared" si="25"/>
        <v>0</v>
      </c>
      <c r="G169" s="105">
        <f t="shared" si="26"/>
        <v>0</v>
      </c>
      <c r="H169" s="104"/>
      <c r="I169" s="104"/>
      <c r="J169" s="105">
        <f t="shared" si="20"/>
        <v>0</v>
      </c>
      <c r="K169" s="105">
        <f t="shared" si="21"/>
        <v>0</v>
      </c>
      <c r="L169" s="105">
        <f t="shared" si="22"/>
        <v>0</v>
      </c>
      <c r="M169" s="105">
        <f t="shared" si="23"/>
        <v>0</v>
      </c>
      <c r="O169" s="4">
        <f t="shared" si="24"/>
        <v>0</v>
      </c>
    </row>
    <row r="170" spans="1:15" ht="20.100000000000001" customHeight="1" x14ac:dyDescent="0.3">
      <c r="A170" s="10" t="s">
        <v>221</v>
      </c>
      <c r="B170" s="104"/>
      <c r="C170" s="104"/>
      <c r="D170" s="104"/>
      <c r="E170" s="104"/>
      <c r="F170" s="105">
        <f t="shared" si="25"/>
        <v>0</v>
      </c>
      <c r="G170" s="105">
        <f t="shared" si="26"/>
        <v>0</v>
      </c>
      <c r="H170" s="104"/>
      <c r="I170" s="104"/>
      <c r="J170" s="105">
        <f t="shared" si="20"/>
        <v>0</v>
      </c>
      <c r="K170" s="105">
        <f t="shared" si="21"/>
        <v>0</v>
      </c>
      <c r="L170" s="105">
        <f t="shared" si="22"/>
        <v>0</v>
      </c>
      <c r="M170" s="105">
        <f t="shared" si="23"/>
        <v>0</v>
      </c>
      <c r="O170" s="4">
        <f t="shared" si="24"/>
        <v>0</v>
      </c>
    </row>
    <row r="171" spans="1:15" ht="20.100000000000001" customHeight="1" x14ac:dyDescent="0.3">
      <c r="A171" s="10" t="s">
        <v>222</v>
      </c>
      <c r="B171" s="104"/>
      <c r="C171" s="104"/>
      <c r="D171" s="104"/>
      <c r="E171" s="104"/>
      <c r="F171" s="105">
        <f t="shared" si="25"/>
        <v>0</v>
      </c>
      <c r="G171" s="105">
        <f t="shared" si="26"/>
        <v>0</v>
      </c>
      <c r="H171" s="104"/>
      <c r="I171" s="104"/>
      <c r="J171" s="105">
        <f t="shared" si="20"/>
        <v>0</v>
      </c>
      <c r="K171" s="105">
        <f t="shared" si="21"/>
        <v>0</v>
      </c>
      <c r="L171" s="105">
        <f t="shared" si="22"/>
        <v>0</v>
      </c>
      <c r="M171" s="105">
        <f t="shared" si="23"/>
        <v>0</v>
      </c>
      <c r="O171" s="4">
        <f t="shared" si="24"/>
        <v>0</v>
      </c>
    </row>
    <row r="172" spans="1:15" ht="20.100000000000001" customHeight="1" x14ac:dyDescent="0.3">
      <c r="A172" s="10" t="s">
        <v>223</v>
      </c>
      <c r="B172" s="104"/>
      <c r="C172" s="104"/>
      <c r="D172" s="104"/>
      <c r="E172" s="104"/>
      <c r="F172" s="105">
        <f t="shared" si="25"/>
        <v>0</v>
      </c>
      <c r="G172" s="105">
        <f t="shared" si="26"/>
        <v>0</v>
      </c>
      <c r="H172" s="104"/>
      <c r="I172" s="104"/>
      <c r="J172" s="105">
        <f t="shared" si="20"/>
        <v>0</v>
      </c>
      <c r="K172" s="105">
        <f t="shared" si="21"/>
        <v>0</v>
      </c>
      <c r="L172" s="105">
        <f t="shared" si="22"/>
        <v>0</v>
      </c>
      <c r="M172" s="105">
        <f t="shared" si="23"/>
        <v>0</v>
      </c>
      <c r="O172" s="4">
        <f t="shared" si="24"/>
        <v>0</v>
      </c>
    </row>
    <row r="173" spans="1:15" ht="20.100000000000001" customHeight="1" x14ac:dyDescent="0.3">
      <c r="A173" s="10" t="s">
        <v>224</v>
      </c>
      <c r="B173" s="104"/>
      <c r="C173" s="104"/>
      <c r="D173" s="104"/>
      <c r="E173" s="104"/>
      <c r="F173" s="105">
        <f t="shared" si="25"/>
        <v>0</v>
      </c>
      <c r="G173" s="105">
        <f t="shared" si="26"/>
        <v>0</v>
      </c>
      <c r="H173" s="104"/>
      <c r="I173" s="104"/>
      <c r="J173" s="105">
        <f t="shared" si="20"/>
        <v>0</v>
      </c>
      <c r="K173" s="105">
        <f t="shared" si="21"/>
        <v>0</v>
      </c>
      <c r="L173" s="105">
        <f t="shared" si="22"/>
        <v>0</v>
      </c>
      <c r="M173" s="105">
        <f t="shared" si="23"/>
        <v>0</v>
      </c>
      <c r="O173" s="4">
        <f t="shared" si="24"/>
        <v>0</v>
      </c>
    </row>
    <row r="174" spans="1:15" ht="20.100000000000001" customHeight="1" x14ac:dyDescent="0.3">
      <c r="A174" s="10" t="s">
        <v>225</v>
      </c>
      <c r="B174" s="104"/>
      <c r="C174" s="104"/>
      <c r="D174" s="104"/>
      <c r="E174" s="104"/>
      <c r="F174" s="105">
        <f t="shared" si="25"/>
        <v>0</v>
      </c>
      <c r="G174" s="105">
        <f t="shared" si="26"/>
        <v>0</v>
      </c>
      <c r="H174" s="104"/>
      <c r="I174" s="104"/>
      <c r="J174" s="105">
        <f t="shared" si="20"/>
        <v>0</v>
      </c>
      <c r="K174" s="105">
        <f t="shared" si="21"/>
        <v>0</v>
      </c>
      <c r="L174" s="105">
        <f t="shared" si="22"/>
        <v>0</v>
      </c>
      <c r="M174" s="105">
        <f t="shared" si="23"/>
        <v>0</v>
      </c>
      <c r="O174" s="4">
        <f t="shared" si="24"/>
        <v>0</v>
      </c>
    </row>
    <row r="175" spans="1:15" ht="20.100000000000001" customHeight="1" x14ac:dyDescent="0.3">
      <c r="A175" s="10" t="s">
        <v>226</v>
      </c>
      <c r="B175" s="104"/>
      <c r="C175" s="104"/>
      <c r="D175" s="104"/>
      <c r="E175" s="104"/>
      <c r="F175" s="105">
        <f t="shared" si="25"/>
        <v>0</v>
      </c>
      <c r="G175" s="105">
        <f t="shared" si="26"/>
        <v>0</v>
      </c>
      <c r="H175" s="104"/>
      <c r="I175" s="104"/>
      <c r="J175" s="105">
        <f t="shared" si="20"/>
        <v>0</v>
      </c>
      <c r="K175" s="105">
        <f t="shared" si="21"/>
        <v>0</v>
      </c>
      <c r="L175" s="105">
        <f t="shared" si="22"/>
        <v>0</v>
      </c>
      <c r="M175" s="105">
        <f t="shared" si="23"/>
        <v>0</v>
      </c>
      <c r="O175" s="4">
        <f t="shared" si="24"/>
        <v>0</v>
      </c>
    </row>
    <row r="176" spans="1:15" ht="20.100000000000001" customHeight="1" x14ac:dyDescent="0.3">
      <c r="A176" s="10" t="s">
        <v>227</v>
      </c>
      <c r="B176" s="104"/>
      <c r="C176" s="104"/>
      <c r="D176" s="104"/>
      <c r="E176" s="104"/>
      <c r="F176" s="105">
        <f t="shared" si="25"/>
        <v>0</v>
      </c>
      <c r="G176" s="105">
        <f t="shared" si="26"/>
        <v>0</v>
      </c>
      <c r="H176" s="104"/>
      <c r="I176" s="104"/>
      <c r="J176" s="105">
        <f t="shared" si="20"/>
        <v>0</v>
      </c>
      <c r="K176" s="105">
        <f t="shared" si="21"/>
        <v>0</v>
      </c>
      <c r="L176" s="105">
        <f t="shared" si="22"/>
        <v>0</v>
      </c>
      <c r="M176" s="105">
        <f t="shared" si="23"/>
        <v>0</v>
      </c>
      <c r="O176" s="4">
        <f t="shared" si="24"/>
        <v>0</v>
      </c>
    </row>
    <row r="177" spans="1:15" ht="20.100000000000001" customHeight="1" x14ac:dyDescent="0.3">
      <c r="A177" s="10" t="s">
        <v>228</v>
      </c>
      <c r="B177" s="104"/>
      <c r="C177" s="104"/>
      <c r="D177" s="104"/>
      <c r="E177" s="104"/>
      <c r="F177" s="105">
        <f t="shared" si="25"/>
        <v>0</v>
      </c>
      <c r="G177" s="105">
        <f t="shared" si="26"/>
        <v>0</v>
      </c>
      <c r="H177" s="104"/>
      <c r="I177" s="104"/>
      <c r="J177" s="105">
        <f t="shared" si="20"/>
        <v>0</v>
      </c>
      <c r="K177" s="105">
        <f t="shared" si="21"/>
        <v>0</v>
      </c>
      <c r="L177" s="105">
        <f t="shared" si="22"/>
        <v>0</v>
      </c>
      <c r="M177" s="105">
        <f t="shared" si="23"/>
        <v>0</v>
      </c>
      <c r="O177" s="4">
        <f t="shared" si="24"/>
        <v>0</v>
      </c>
    </row>
    <row r="178" spans="1:15" ht="20.100000000000001" customHeight="1" x14ac:dyDescent="0.3">
      <c r="A178" s="10" t="s">
        <v>229</v>
      </c>
      <c r="B178" s="104"/>
      <c r="C178" s="104"/>
      <c r="D178" s="104"/>
      <c r="E178" s="104"/>
      <c r="F178" s="105">
        <f t="shared" si="25"/>
        <v>0</v>
      </c>
      <c r="G178" s="105">
        <f t="shared" si="26"/>
        <v>0</v>
      </c>
      <c r="H178" s="104"/>
      <c r="I178" s="104"/>
      <c r="J178" s="105">
        <f t="shared" si="20"/>
        <v>0</v>
      </c>
      <c r="K178" s="105">
        <f t="shared" si="21"/>
        <v>0</v>
      </c>
      <c r="L178" s="105">
        <f t="shared" si="22"/>
        <v>0</v>
      </c>
      <c r="M178" s="105">
        <f t="shared" si="23"/>
        <v>0</v>
      </c>
      <c r="O178" s="4">
        <f t="shared" si="24"/>
        <v>0</v>
      </c>
    </row>
    <row r="179" spans="1:15" ht="20.100000000000001" customHeight="1" x14ac:dyDescent="0.3">
      <c r="A179" s="10" t="s">
        <v>53</v>
      </c>
      <c r="B179" s="104"/>
      <c r="C179" s="104"/>
      <c r="D179" s="104"/>
      <c r="E179" s="104"/>
      <c r="F179" s="105">
        <f t="shared" si="25"/>
        <v>0</v>
      </c>
      <c r="G179" s="105">
        <f t="shared" si="26"/>
        <v>0</v>
      </c>
      <c r="H179" s="104"/>
      <c r="I179" s="104"/>
      <c r="J179" s="105">
        <f t="shared" si="20"/>
        <v>0</v>
      </c>
      <c r="K179" s="105">
        <f t="shared" si="21"/>
        <v>0</v>
      </c>
      <c r="L179" s="105">
        <f t="shared" si="22"/>
        <v>0</v>
      </c>
      <c r="M179" s="105">
        <f t="shared" si="23"/>
        <v>0</v>
      </c>
      <c r="O179" s="119">
        <f t="shared" si="24"/>
        <v>0</v>
      </c>
    </row>
    <row r="180" spans="1:15" ht="20.100000000000001" customHeight="1" x14ac:dyDescent="0.3">
      <c r="A180" s="10" t="s">
        <v>54</v>
      </c>
      <c r="B180" s="104"/>
      <c r="C180" s="104"/>
      <c r="D180" s="104"/>
      <c r="E180" s="104"/>
      <c r="F180" s="105">
        <f t="shared" si="25"/>
        <v>0</v>
      </c>
      <c r="G180" s="105">
        <f t="shared" si="26"/>
        <v>0</v>
      </c>
      <c r="H180" s="104"/>
      <c r="I180" s="104"/>
      <c r="J180" s="105">
        <f t="shared" si="20"/>
        <v>0</v>
      </c>
      <c r="K180" s="105">
        <f t="shared" si="21"/>
        <v>0</v>
      </c>
      <c r="L180" s="105">
        <f t="shared" si="22"/>
        <v>0</v>
      </c>
      <c r="M180" s="105">
        <f t="shared" si="23"/>
        <v>0</v>
      </c>
      <c r="O180" s="4">
        <f t="shared" si="24"/>
        <v>0</v>
      </c>
    </row>
    <row r="181" spans="1:15" ht="20.100000000000001" customHeight="1" x14ac:dyDescent="0.3">
      <c r="A181" s="10" t="s">
        <v>55</v>
      </c>
      <c r="B181" s="104"/>
      <c r="C181" s="104"/>
      <c r="D181" s="104"/>
      <c r="E181" s="104"/>
      <c r="F181" s="105">
        <f t="shared" si="25"/>
        <v>0</v>
      </c>
      <c r="G181" s="105">
        <f t="shared" si="26"/>
        <v>0</v>
      </c>
      <c r="H181" s="104"/>
      <c r="I181" s="104"/>
      <c r="J181" s="105">
        <f t="shared" si="20"/>
        <v>0</v>
      </c>
      <c r="K181" s="105">
        <f t="shared" si="21"/>
        <v>0</v>
      </c>
      <c r="L181" s="105">
        <f t="shared" si="22"/>
        <v>0</v>
      </c>
      <c r="M181" s="105">
        <f t="shared" si="23"/>
        <v>0</v>
      </c>
      <c r="O181" s="4">
        <f t="shared" si="24"/>
        <v>0</v>
      </c>
    </row>
    <row r="182" spans="1:15" ht="20.100000000000001" customHeight="1" x14ac:dyDescent="0.3">
      <c r="A182" s="10" t="s">
        <v>56</v>
      </c>
      <c r="B182" s="104"/>
      <c r="C182" s="104"/>
      <c r="D182" s="104"/>
      <c r="E182" s="104"/>
      <c r="F182" s="105">
        <f t="shared" si="25"/>
        <v>0</v>
      </c>
      <c r="G182" s="105">
        <f t="shared" si="26"/>
        <v>0</v>
      </c>
      <c r="H182" s="104"/>
      <c r="I182" s="104"/>
      <c r="J182" s="105">
        <f t="shared" si="20"/>
        <v>0</v>
      </c>
      <c r="K182" s="105">
        <f t="shared" si="21"/>
        <v>0</v>
      </c>
      <c r="L182" s="105">
        <f t="shared" si="22"/>
        <v>0</v>
      </c>
      <c r="M182" s="105">
        <f t="shared" si="23"/>
        <v>0</v>
      </c>
      <c r="O182" s="4">
        <f t="shared" si="24"/>
        <v>0</v>
      </c>
    </row>
    <row r="183" spans="1:15" ht="20.100000000000001" customHeight="1" x14ac:dyDescent="0.3">
      <c r="A183" s="10" t="s">
        <v>57</v>
      </c>
      <c r="B183" s="104"/>
      <c r="C183" s="104"/>
      <c r="D183" s="104"/>
      <c r="E183" s="104"/>
      <c r="F183" s="105">
        <f t="shared" si="25"/>
        <v>0</v>
      </c>
      <c r="G183" s="105">
        <f t="shared" si="26"/>
        <v>0</v>
      </c>
      <c r="H183" s="104"/>
      <c r="I183" s="104"/>
      <c r="J183" s="105">
        <f t="shared" si="20"/>
        <v>0</v>
      </c>
      <c r="K183" s="105">
        <f t="shared" si="21"/>
        <v>0</v>
      </c>
      <c r="L183" s="105">
        <f t="shared" si="22"/>
        <v>0</v>
      </c>
      <c r="M183" s="105">
        <f t="shared" si="23"/>
        <v>0</v>
      </c>
      <c r="O183" s="119">
        <f t="shared" si="24"/>
        <v>0</v>
      </c>
    </row>
    <row r="184" spans="1:15" ht="20.100000000000001" customHeight="1" x14ac:dyDescent="0.3">
      <c r="A184" s="10" t="s">
        <v>58</v>
      </c>
      <c r="B184" s="104"/>
      <c r="C184" s="104"/>
      <c r="D184" s="104"/>
      <c r="E184" s="104"/>
      <c r="F184" s="105">
        <f t="shared" si="25"/>
        <v>0</v>
      </c>
      <c r="G184" s="105">
        <f t="shared" si="26"/>
        <v>0</v>
      </c>
      <c r="H184" s="104"/>
      <c r="I184" s="104"/>
      <c r="J184" s="105">
        <f t="shared" si="20"/>
        <v>0</v>
      </c>
      <c r="K184" s="105">
        <f t="shared" si="21"/>
        <v>0</v>
      </c>
      <c r="L184" s="105">
        <f t="shared" si="22"/>
        <v>0</v>
      </c>
      <c r="M184" s="105">
        <f t="shared" si="23"/>
        <v>0</v>
      </c>
      <c r="O184" s="4">
        <f t="shared" si="24"/>
        <v>0</v>
      </c>
    </row>
    <row r="185" spans="1:15" ht="20.100000000000001" customHeight="1" x14ac:dyDescent="0.3">
      <c r="A185" s="10" t="s">
        <v>59</v>
      </c>
      <c r="B185" s="104"/>
      <c r="C185" s="104"/>
      <c r="D185" s="104"/>
      <c r="E185" s="104"/>
      <c r="F185" s="105">
        <f t="shared" si="25"/>
        <v>0</v>
      </c>
      <c r="G185" s="105">
        <f t="shared" si="26"/>
        <v>0</v>
      </c>
      <c r="H185" s="104"/>
      <c r="I185" s="104"/>
      <c r="J185" s="105">
        <f t="shared" si="20"/>
        <v>0</v>
      </c>
      <c r="K185" s="105">
        <f t="shared" si="21"/>
        <v>0</v>
      </c>
      <c r="L185" s="105">
        <f t="shared" si="22"/>
        <v>0</v>
      </c>
      <c r="M185" s="105">
        <f t="shared" si="23"/>
        <v>0</v>
      </c>
      <c r="O185" s="119">
        <f t="shared" si="24"/>
        <v>0</v>
      </c>
    </row>
    <row r="186" spans="1:15" ht="20.100000000000001" customHeight="1" x14ac:dyDescent="0.3">
      <c r="A186" s="10" t="s">
        <v>60</v>
      </c>
      <c r="B186" s="104"/>
      <c r="C186" s="104"/>
      <c r="D186" s="104"/>
      <c r="E186" s="104"/>
      <c r="F186" s="105">
        <f t="shared" si="25"/>
        <v>0</v>
      </c>
      <c r="G186" s="105">
        <f t="shared" si="26"/>
        <v>0</v>
      </c>
      <c r="H186" s="104"/>
      <c r="I186" s="104"/>
      <c r="J186" s="105">
        <f t="shared" si="20"/>
        <v>0</v>
      </c>
      <c r="K186" s="105">
        <f t="shared" si="21"/>
        <v>0</v>
      </c>
      <c r="L186" s="105">
        <f t="shared" si="22"/>
        <v>0</v>
      </c>
      <c r="M186" s="105">
        <f t="shared" si="23"/>
        <v>0</v>
      </c>
      <c r="O186" s="119">
        <f t="shared" si="24"/>
        <v>0</v>
      </c>
    </row>
    <row r="187" spans="1:15" ht="20.100000000000001" customHeight="1" x14ac:dyDescent="0.3">
      <c r="A187" s="10" t="s">
        <v>61</v>
      </c>
      <c r="B187" s="104"/>
      <c r="C187" s="104"/>
      <c r="D187" s="104"/>
      <c r="E187" s="104"/>
      <c r="F187" s="105">
        <f t="shared" si="25"/>
        <v>0</v>
      </c>
      <c r="G187" s="105">
        <f t="shared" si="26"/>
        <v>0</v>
      </c>
      <c r="H187" s="104"/>
      <c r="I187" s="104"/>
      <c r="J187" s="105">
        <f t="shared" si="20"/>
        <v>0</v>
      </c>
      <c r="K187" s="105">
        <f t="shared" si="21"/>
        <v>0</v>
      </c>
      <c r="L187" s="105">
        <f t="shared" si="22"/>
        <v>0</v>
      </c>
      <c r="M187" s="105">
        <f t="shared" si="23"/>
        <v>0</v>
      </c>
      <c r="O187" s="4">
        <f t="shared" si="24"/>
        <v>0</v>
      </c>
    </row>
    <row r="188" spans="1:15" ht="20.100000000000001" customHeight="1" x14ac:dyDescent="0.3">
      <c r="A188" s="10" t="s">
        <v>62</v>
      </c>
      <c r="B188" s="104"/>
      <c r="C188" s="104"/>
      <c r="D188" s="104"/>
      <c r="E188" s="104"/>
      <c r="F188" s="105">
        <f t="shared" si="25"/>
        <v>0</v>
      </c>
      <c r="G188" s="105">
        <f t="shared" si="26"/>
        <v>0</v>
      </c>
      <c r="H188" s="104"/>
      <c r="I188" s="104"/>
      <c r="J188" s="105">
        <f t="shared" si="20"/>
        <v>0</v>
      </c>
      <c r="K188" s="105">
        <f t="shared" si="21"/>
        <v>0</v>
      </c>
      <c r="L188" s="105">
        <f t="shared" si="22"/>
        <v>0</v>
      </c>
      <c r="M188" s="105">
        <f t="shared" si="23"/>
        <v>0</v>
      </c>
      <c r="O188" s="4">
        <f t="shared" si="24"/>
        <v>0</v>
      </c>
    </row>
    <row r="189" spans="1:15" ht="20.100000000000001" customHeight="1" x14ac:dyDescent="0.3">
      <c r="A189" s="10" t="s">
        <v>63</v>
      </c>
      <c r="B189" s="104"/>
      <c r="C189" s="104"/>
      <c r="D189" s="104"/>
      <c r="E189" s="104"/>
      <c r="F189" s="105">
        <f t="shared" si="25"/>
        <v>0</v>
      </c>
      <c r="G189" s="105">
        <f t="shared" si="26"/>
        <v>0</v>
      </c>
      <c r="H189" s="104"/>
      <c r="I189" s="104"/>
      <c r="J189" s="105">
        <f t="shared" si="20"/>
        <v>0</v>
      </c>
      <c r="K189" s="105">
        <f t="shared" si="21"/>
        <v>0</v>
      </c>
      <c r="L189" s="105">
        <f t="shared" si="22"/>
        <v>0</v>
      </c>
      <c r="M189" s="105">
        <f t="shared" si="23"/>
        <v>0</v>
      </c>
      <c r="O189" s="4">
        <f t="shared" si="24"/>
        <v>0</v>
      </c>
    </row>
    <row r="190" spans="1:15" ht="20.100000000000001" customHeight="1" x14ac:dyDescent="0.3">
      <c r="A190" s="10" t="s">
        <v>64</v>
      </c>
      <c r="B190" s="104"/>
      <c r="C190" s="104"/>
      <c r="D190" s="104"/>
      <c r="E190" s="104"/>
      <c r="F190" s="105">
        <f t="shared" si="25"/>
        <v>0</v>
      </c>
      <c r="G190" s="105">
        <f t="shared" si="26"/>
        <v>0</v>
      </c>
      <c r="H190" s="104"/>
      <c r="I190" s="104"/>
      <c r="J190" s="105">
        <f t="shared" si="20"/>
        <v>0</v>
      </c>
      <c r="K190" s="105">
        <f t="shared" si="21"/>
        <v>0</v>
      </c>
      <c r="L190" s="105">
        <f t="shared" si="22"/>
        <v>0</v>
      </c>
      <c r="M190" s="105">
        <f t="shared" si="23"/>
        <v>0</v>
      </c>
      <c r="O190" s="4">
        <f t="shared" si="24"/>
        <v>0</v>
      </c>
    </row>
    <row r="191" spans="1:15" ht="20.100000000000001" customHeight="1" x14ac:dyDescent="0.3">
      <c r="A191" s="10" t="s">
        <v>65</v>
      </c>
      <c r="B191" s="104"/>
      <c r="C191" s="104"/>
      <c r="D191" s="104"/>
      <c r="E191" s="104"/>
      <c r="F191" s="105">
        <f t="shared" si="25"/>
        <v>0</v>
      </c>
      <c r="G191" s="105">
        <f t="shared" si="26"/>
        <v>0</v>
      </c>
      <c r="H191" s="104"/>
      <c r="I191" s="104"/>
      <c r="J191" s="105">
        <f t="shared" si="20"/>
        <v>0</v>
      </c>
      <c r="K191" s="105">
        <f t="shared" si="21"/>
        <v>0</v>
      </c>
      <c r="L191" s="105">
        <f t="shared" si="22"/>
        <v>0</v>
      </c>
      <c r="M191" s="105">
        <f t="shared" si="23"/>
        <v>0</v>
      </c>
      <c r="O191" s="4">
        <f t="shared" si="24"/>
        <v>0</v>
      </c>
    </row>
    <row r="192" spans="1:15" ht="20.100000000000001" customHeight="1" x14ac:dyDescent="0.3">
      <c r="A192" s="10" t="s">
        <v>66</v>
      </c>
      <c r="B192" s="104"/>
      <c r="C192" s="104"/>
      <c r="D192" s="104"/>
      <c r="E192" s="104"/>
      <c r="F192" s="105">
        <f t="shared" si="25"/>
        <v>0</v>
      </c>
      <c r="G192" s="105">
        <f t="shared" si="26"/>
        <v>0</v>
      </c>
      <c r="H192" s="104"/>
      <c r="I192" s="104"/>
      <c r="J192" s="105">
        <f t="shared" si="20"/>
        <v>0</v>
      </c>
      <c r="K192" s="105">
        <f t="shared" si="21"/>
        <v>0</v>
      </c>
      <c r="L192" s="105">
        <f t="shared" si="22"/>
        <v>0</v>
      </c>
      <c r="M192" s="105">
        <f t="shared" si="23"/>
        <v>0</v>
      </c>
      <c r="O192" s="4">
        <f t="shared" si="24"/>
        <v>0</v>
      </c>
    </row>
    <row r="193" spans="1:15" ht="20.100000000000001" customHeight="1" x14ac:dyDescent="0.3">
      <c r="A193" s="10" t="s">
        <v>67</v>
      </c>
      <c r="B193" s="104"/>
      <c r="C193" s="104"/>
      <c r="D193" s="104"/>
      <c r="E193" s="104"/>
      <c r="F193" s="105">
        <f t="shared" si="25"/>
        <v>0</v>
      </c>
      <c r="G193" s="105">
        <f t="shared" si="26"/>
        <v>0</v>
      </c>
      <c r="H193" s="104"/>
      <c r="I193" s="104"/>
      <c r="J193" s="105">
        <f t="shared" si="20"/>
        <v>0</v>
      </c>
      <c r="K193" s="105">
        <f t="shared" si="21"/>
        <v>0</v>
      </c>
      <c r="L193" s="105">
        <f t="shared" si="22"/>
        <v>0</v>
      </c>
      <c r="M193" s="105">
        <f t="shared" si="23"/>
        <v>0</v>
      </c>
      <c r="O193" s="4">
        <f t="shared" si="24"/>
        <v>0</v>
      </c>
    </row>
    <row r="194" spans="1:15" ht="20.100000000000001" customHeight="1" x14ac:dyDescent="0.3">
      <c r="A194" s="10" t="s">
        <v>68</v>
      </c>
      <c r="B194" s="104"/>
      <c r="C194" s="104"/>
      <c r="D194" s="104"/>
      <c r="E194" s="104"/>
      <c r="F194" s="105">
        <f t="shared" si="25"/>
        <v>0</v>
      </c>
      <c r="G194" s="105">
        <f t="shared" si="26"/>
        <v>0</v>
      </c>
      <c r="H194" s="104"/>
      <c r="I194" s="104"/>
      <c r="J194" s="105">
        <f t="shared" si="20"/>
        <v>0</v>
      </c>
      <c r="K194" s="105">
        <f t="shared" si="21"/>
        <v>0</v>
      </c>
      <c r="L194" s="105">
        <f t="shared" si="22"/>
        <v>0</v>
      </c>
      <c r="M194" s="105">
        <f t="shared" si="23"/>
        <v>0</v>
      </c>
      <c r="O194" s="4">
        <f t="shared" si="24"/>
        <v>0</v>
      </c>
    </row>
    <row r="195" spans="1:15" ht="20.100000000000001" customHeight="1" x14ac:dyDescent="0.3">
      <c r="A195" s="10" t="s">
        <v>69</v>
      </c>
      <c r="B195" s="104"/>
      <c r="C195" s="104"/>
      <c r="D195" s="104"/>
      <c r="E195" s="104"/>
      <c r="F195" s="105">
        <f t="shared" si="25"/>
        <v>0</v>
      </c>
      <c r="G195" s="105">
        <f t="shared" si="26"/>
        <v>0</v>
      </c>
      <c r="H195" s="104"/>
      <c r="I195" s="104"/>
      <c r="J195" s="105">
        <f t="shared" si="20"/>
        <v>0</v>
      </c>
      <c r="K195" s="105">
        <f t="shared" si="21"/>
        <v>0</v>
      </c>
      <c r="L195" s="105">
        <f t="shared" si="22"/>
        <v>0</v>
      </c>
      <c r="M195" s="105">
        <f t="shared" si="23"/>
        <v>0</v>
      </c>
      <c r="O195" s="4">
        <f t="shared" si="24"/>
        <v>0</v>
      </c>
    </row>
    <row r="196" spans="1:15" ht="20.100000000000001" customHeight="1" x14ac:dyDescent="0.3">
      <c r="A196" s="10" t="s">
        <v>70</v>
      </c>
      <c r="B196" s="104"/>
      <c r="C196" s="104"/>
      <c r="D196" s="104"/>
      <c r="E196" s="104"/>
      <c r="F196" s="105">
        <f t="shared" si="25"/>
        <v>0</v>
      </c>
      <c r="G196" s="105">
        <f t="shared" si="26"/>
        <v>0</v>
      </c>
      <c r="H196" s="104"/>
      <c r="I196" s="104"/>
      <c r="J196" s="105">
        <f t="shared" si="20"/>
        <v>0</v>
      </c>
      <c r="K196" s="105">
        <f t="shared" si="21"/>
        <v>0</v>
      </c>
      <c r="L196" s="105">
        <f t="shared" si="22"/>
        <v>0</v>
      </c>
      <c r="M196" s="105">
        <f t="shared" si="23"/>
        <v>0</v>
      </c>
      <c r="O196" s="4">
        <f t="shared" si="24"/>
        <v>0</v>
      </c>
    </row>
    <row r="197" spans="1:15" ht="20.100000000000001" customHeight="1" x14ac:dyDescent="0.3">
      <c r="A197" s="10" t="s">
        <v>71</v>
      </c>
      <c r="B197" s="104"/>
      <c r="C197" s="104"/>
      <c r="D197" s="104"/>
      <c r="E197" s="104"/>
      <c r="F197" s="105">
        <f t="shared" si="25"/>
        <v>0</v>
      </c>
      <c r="G197" s="105">
        <f t="shared" si="26"/>
        <v>0</v>
      </c>
      <c r="H197" s="104"/>
      <c r="I197" s="104"/>
      <c r="J197" s="105">
        <f t="shared" si="20"/>
        <v>0</v>
      </c>
      <c r="K197" s="105">
        <f t="shared" si="21"/>
        <v>0</v>
      </c>
      <c r="L197" s="105">
        <f t="shared" si="22"/>
        <v>0</v>
      </c>
      <c r="M197" s="105">
        <f t="shared" si="23"/>
        <v>0</v>
      </c>
      <c r="O197" s="4">
        <f t="shared" si="24"/>
        <v>0</v>
      </c>
    </row>
    <row r="198" spans="1:15" ht="20.100000000000001" customHeight="1" x14ac:dyDescent="0.3">
      <c r="A198" s="10" t="s">
        <v>72</v>
      </c>
      <c r="B198" s="104"/>
      <c r="C198" s="104"/>
      <c r="D198" s="104"/>
      <c r="E198" s="104"/>
      <c r="F198" s="105">
        <f t="shared" si="25"/>
        <v>0</v>
      </c>
      <c r="G198" s="105">
        <f t="shared" si="26"/>
        <v>0</v>
      </c>
      <c r="H198" s="104"/>
      <c r="I198" s="104"/>
      <c r="J198" s="105">
        <f t="shared" si="20"/>
        <v>0</v>
      </c>
      <c r="K198" s="105">
        <f t="shared" si="21"/>
        <v>0</v>
      </c>
      <c r="L198" s="105">
        <f t="shared" si="22"/>
        <v>0</v>
      </c>
      <c r="M198" s="105">
        <f t="shared" si="23"/>
        <v>0</v>
      </c>
      <c r="O198" s="4">
        <f t="shared" si="24"/>
        <v>0</v>
      </c>
    </row>
    <row r="199" spans="1:15" ht="20.100000000000001" customHeight="1" x14ac:dyDescent="0.3">
      <c r="A199" s="10" t="s">
        <v>73</v>
      </c>
      <c r="B199" s="104"/>
      <c r="C199" s="104"/>
      <c r="D199" s="104"/>
      <c r="E199" s="104"/>
      <c r="F199" s="105">
        <f t="shared" si="25"/>
        <v>0</v>
      </c>
      <c r="G199" s="105">
        <f t="shared" si="26"/>
        <v>0</v>
      </c>
      <c r="H199" s="104"/>
      <c r="I199" s="104"/>
      <c r="J199" s="105">
        <f t="shared" ref="J199:J200" si="27">SUM(F199,H199)</f>
        <v>0</v>
      </c>
      <c r="K199" s="105">
        <f t="shared" ref="K199:K200" si="28">SUM(G199,I199)</f>
        <v>0</v>
      </c>
      <c r="L199" s="105">
        <f t="shared" ref="L199:L200" si="29">MAX($D199-$E199+$F199-$G199,0)</f>
        <v>0</v>
      </c>
      <c r="M199" s="105">
        <f t="shared" ref="M199:M200" si="30">ABS(MIN($D199-$E199+$F199-$G199,0))</f>
        <v>0</v>
      </c>
      <c r="O199" s="4">
        <f t="shared" ref="O199:O201" si="31">IF(OR(D199&lt;&gt;0,E199&lt;&gt;0,F199&lt;&gt;0,G199&lt;&gt;0,J199&lt;&gt;0,K199&lt;&gt;0,L199&lt;&gt;0,M199&lt;&gt;0),1,0)</f>
        <v>0</v>
      </c>
    </row>
    <row r="200" spans="1:15" ht="20.100000000000001" customHeight="1" x14ac:dyDescent="0.3">
      <c r="A200" s="116" t="s">
        <v>74</v>
      </c>
      <c r="B200" s="121"/>
      <c r="C200" s="121"/>
      <c r="D200" s="121"/>
      <c r="E200" s="121"/>
      <c r="F200" s="117">
        <f t="shared" si="25"/>
        <v>0</v>
      </c>
      <c r="G200" s="117">
        <f t="shared" si="26"/>
        <v>0</v>
      </c>
      <c r="H200" s="121"/>
      <c r="I200" s="121"/>
      <c r="J200" s="117">
        <f t="shared" si="27"/>
        <v>0</v>
      </c>
      <c r="K200" s="117">
        <f t="shared" si="28"/>
        <v>0</v>
      </c>
      <c r="L200" s="117">
        <f t="shared" si="29"/>
        <v>0</v>
      </c>
      <c r="M200" s="117">
        <f t="shared" si="30"/>
        <v>0</v>
      </c>
      <c r="O200" s="119">
        <f t="shared" si="31"/>
        <v>0</v>
      </c>
    </row>
    <row r="201" spans="1:15" ht="20.100000000000001" customHeight="1" x14ac:dyDescent="0.3">
      <c r="A201" s="115"/>
      <c r="B201" s="122">
        <f t="shared" ref="B201" si="32">SUM(B6:B200)</f>
        <v>0</v>
      </c>
      <c r="C201" s="122">
        <f t="shared" ref="C201" si="33">SUM(C6:C200)</f>
        <v>0</v>
      </c>
      <c r="D201" s="122">
        <f t="shared" ref="D201" si="34">SUM(D6:D200)</f>
        <v>0</v>
      </c>
      <c r="E201" s="122">
        <f t="shared" ref="E201" si="35">SUM(E6:E200)</f>
        <v>0</v>
      </c>
      <c r="F201" s="122">
        <f t="shared" ref="F201" si="36">SUM(F6:F200)</f>
        <v>0</v>
      </c>
      <c r="G201" s="122">
        <f t="shared" ref="G201:M201" si="37">SUM(G6:G200)</f>
        <v>0</v>
      </c>
      <c r="H201" s="122">
        <f t="shared" si="37"/>
        <v>0</v>
      </c>
      <c r="I201" s="122">
        <f t="shared" si="37"/>
        <v>0</v>
      </c>
      <c r="J201" s="122">
        <f t="shared" si="37"/>
        <v>0</v>
      </c>
      <c r="K201" s="122">
        <f t="shared" si="37"/>
        <v>0</v>
      </c>
      <c r="L201" s="122">
        <f t="shared" si="37"/>
        <v>0</v>
      </c>
      <c r="M201" s="122">
        <f t="shared" si="37"/>
        <v>0</v>
      </c>
      <c r="O201" s="119">
        <f t="shared" si="31"/>
        <v>0</v>
      </c>
    </row>
  </sheetData>
  <autoFilter ref="O5:O201" xr:uid="{00000000-0009-0000-0000-000001000000}"/>
  <mergeCells count="8">
    <mergeCell ref="B2:M2"/>
    <mergeCell ref="B1:M1"/>
    <mergeCell ref="J4:K4"/>
    <mergeCell ref="L4:M4"/>
    <mergeCell ref="A4:A5"/>
    <mergeCell ref="B4:C4"/>
    <mergeCell ref="D4:E4"/>
    <mergeCell ref="F4:G4"/>
  </mergeCells>
  <phoneticPr fontId="16" type="noConversion"/>
  <pageMargins left="0.56000000000000005" right="0.24" top="0.18" bottom="0.2" header="0.17" footer="0.17"/>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2"/>
  <sheetViews>
    <sheetView showZeros="0" workbookViewId="0"/>
  </sheetViews>
  <sheetFormatPr defaultColWidth="9.109375" defaultRowHeight="13.8" x14ac:dyDescent="0.25"/>
  <cols>
    <col min="1" max="1" width="37.6640625" style="5" customWidth="1"/>
    <col min="2" max="2" width="6.6640625" style="5" customWidth="1"/>
    <col min="3" max="3" width="7.33203125" style="16" customWidth="1"/>
    <col min="4" max="4" width="7.6640625" style="5" customWidth="1"/>
    <col min="5" max="5" width="16" style="5" customWidth="1"/>
    <col min="6" max="6" width="15.88671875" style="5" customWidth="1"/>
    <col min="7" max="16384" width="9.109375" style="5"/>
  </cols>
  <sheetData>
    <row r="1" spans="1:6" x14ac:dyDescent="0.25">
      <c r="A1" s="186" t="str">
        <f>name</f>
        <v>Công ty A</v>
      </c>
      <c r="B1" s="59"/>
      <c r="C1" s="61"/>
      <c r="D1" s="214" t="s">
        <v>1007</v>
      </c>
      <c r="E1" s="214"/>
      <c r="F1" s="214"/>
    </row>
    <row r="2" spans="1:6" x14ac:dyDescent="0.25">
      <c r="A2" s="186">
        <f>name1</f>
        <v>0</v>
      </c>
      <c r="B2" s="59"/>
      <c r="C2" s="61"/>
      <c r="D2" s="215" t="s">
        <v>1001</v>
      </c>
      <c r="E2" s="215"/>
      <c r="F2" s="215"/>
    </row>
    <row r="3" spans="1:6" x14ac:dyDescent="0.25">
      <c r="D3" s="216" t="s">
        <v>1002</v>
      </c>
      <c r="E3" s="216"/>
      <c r="F3" s="216"/>
    </row>
    <row r="5" spans="1:6" ht="18.75" customHeight="1" x14ac:dyDescent="0.3">
      <c r="A5" s="211" t="s">
        <v>964</v>
      </c>
      <c r="B5" s="211"/>
      <c r="C5" s="212"/>
      <c r="D5" s="212"/>
      <c r="E5" s="212"/>
      <c r="F5" s="212"/>
    </row>
    <row r="6" spans="1:6" ht="19.5" customHeight="1" x14ac:dyDescent="0.25">
      <c r="A6" s="213" t="str">
        <f>"Ngày "&amp;d&amp;" Tháng "&amp;IF(LEN(m+2)&lt;2,"0"&amp;m+2,m+2)&amp;" Năm "&amp;y</f>
        <v>Ngày 31 Tháng 12 Năm 2015</v>
      </c>
      <c r="B6" s="213"/>
      <c r="C6" s="213"/>
      <c r="D6" s="213"/>
      <c r="E6" s="213"/>
      <c r="F6" s="213"/>
    </row>
    <row r="7" spans="1:6" x14ac:dyDescent="0.25">
      <c r="A7" s="6"/>
      <c r="B7" s="6"/>
      <c r="C7" s="7"/>
      <c r="D7" s="6"/>
      <c r="F7" s="170" t="s">
        <v>999</v>
      </c>
    </row>
    <row r="8" spans="1:6" ht="27.6" x14ac:dyDescent="0.25">
      <c r="A8" s="138" t="s">
        <v>253</v>
      </c>
      <c r="B8" s="143"/>
      <c r="C8" s="8" t="s">
        <v>1012</v>
      </c>
      <c r="D8" s="8" t="s">
        <v>737</v>
      </c>
      <c r="E8" s="9" t="s">
        <v>738</v>
      </c>
      <c r="F8" s="9" t="s">
        <v>739</v>
      </c>
    </row>
    <row r="9" spans="1:6" x14ac:dyDescent="0.25">
      <c r="A9" s="139" t="s">
        <v>965</v>
      </c>
      <c r="B9" s="144"/>
      <c r="C9" s="17" t="s">
        <v>966</v>
      </c>
      <c r="D9" s="17" t="s">
        <v>967</v>
      </c>
      <c r="E9" s="18" t="s">
        <v>968</v>
      </c>
      <c r="F9" s="18" t="s">
        <v>969</v>
      </c>
    </row>
    <row r="10" spans="1:6" s="158" customFormat="1" ht="24" customHeight="1" x14ac:dyDescent="0.25">
      <c r="A10" s="153" t="s">
        <v>740</v>
      </c>
      <c r="B10" s="154"/>
      <c r="C10" s="155" t="s">
        <v>741</v>
      </c>
      <c r="D10" s="156" t="s">
        <v>75</v>
      </c>
      <c r="E10" s="157">
        <f>E11+E14+E18+E27+E30</f>
        <v>0</v>
      </c>
      <c r="F10" s="157">
        <f>F11+F14+F18+F27+F30</f>
        <v>0</v>
      </c>
    </row>
    <row r="11" spans="1:6" ht="17.399999999999999" customHeight="1" x14ac:dyDescent="0.25">
      <c r="A11" s="140" t="s">
        <v>742</v>
      </c>
      <c r="B11" s="145"/>
      <c r="C11" s="13" t="s">
        <v>743</v>
      </c>
      <c r="D11" s="12" t="s">
        <v>75</v>
      </c>
      <c r="E11" s="134">
        <f>E12+E13</f>
        <v>0</v>
      </c>
      <c r="F11" s="134">
        <f>F12+F13</f>
        <v>0</v>
      </c>
    </row>
    <row r="12" spans="1:6" ht="17.399999999999999" customHeight="1" x14ac:dyDescent="0.25">
      <c r="A12" s="141" t="s">
        <v>744</v>
      </c>
      <c r="B12" s="146"/>
      <c r="C12" s="11" t="s">
        <v>745</v>
      </c>
      <c r="D12" s="10" t="s">
        <v>75</v>
      </c>
      <c r="E12" s="133">
        <f>SUMIF(tk_cdkt,"11*",du_no_ck)</f>
        <v>0</v>
      </c>
      <c r="F12" s="133">
        <f>SUMIF(tk_cdkt,"11*",du_no_dk)</f>
        <v>0</v>
      </c>
    </row>
    <row r="13" spans="1:6" ht="17.399999999999999" customHeight="1" x14ac:dyDescent="0.25">
      <c r="A13" s="141" t="s">
        <v>746</v>
      </c>
      <c r="B13" s="146"/>
      <c r="C13" s="11" t="s">
        <v>747</v>
      </c>
      <c r="D13" s="10" t="s">
        <v>75</v>
      </c>
      <c r="E13" s="133">
        <v>0</v>
      </c>
      <c r="F13" s="133">
        <v>0</v>
      </c>
    </row>
    <row r="14" spans="1:6" ht="17.399999999999999" customHeight="1" x14ac:dyDescent="0.25">
      <c r="A14" s="140" t="s">
        <v>748</v>
      </c>
      <c r="B14" s="145"/>
      <c r="C14" s="13" t="s">
        <v>749</v>
      </c>
      <c r="D14" s="12" t="s">
        <v>75</v>
      </c>
      <c r="E14" s="134">
        <f>E15+E16+E17</f>
        <v>0</v>
      </c>
      <c r="F14" s="134">
        <f>F15+F16+F17</f>
        <v>0</v>
      </c>
    </row>
    <row r="15" spans="1:6" ht="17.399999999999999" customHeight="1" x14ac:dyDescent="0.25">
      <c r="A15" s="141" t="s">
        <v>750</v>
      </c>
      <c r="B15" s="146"/>
      <c r="C15" s="11" t="s">
        <v>751</v>
      </c>
      <c r="D15" s="10" t="s">
        <v>75</v>
      </c>
      <c r="E15" s="133">
        <v>0</v>
      </c>
      <c r="F15" s="133">
        <v>0</v>
      </c>
    </row>
    <row r="16" spans="1:6" ht="17.399999999999999" customHeight="1" x14ac:dyDescent="0.25">
      <c r="A16" s="141" t="s">
        <v>752</v>
      </c>
      <c r="B16" s="146"/>
      <c r="C16" s="11" t="s">
        <v>753</v>
      </c>
      <c r="D16" s="10" t="s">
        <v>75</v>
      </c>
      <c r="E16" s="133">
        <v>0</v>
      </c>
      <c r="F16" s="133">
        <v>0</v>
      </c>
    </row>
    <row r="17" spans="1:6" ht="17.399999999999999" customHeight="1" x14ac:dyDescent="0.25">
      <c r="A17" s="141" t="s">
        <v>754</v>
      </c>
      <c r="B17" s="146"/>
      <c r="C17" s="11" t="s">
        <v>755</v>
      </c>
      <c r="D17" s="10" t="s">
        <v>75</v>
      </c>
      <c r="E17" s="133">
        <v>0</v>
      </c>
      <c r="F17" s="133">
        <v>0</v>
      </c>
    </row>
    <row r="18" spans="1:6" ht="17.399999999999999" customHeight="1" x14ac:dyDescent="0.25">
      <c r="A18" s="140" t="s">
        <v>756</v>
      </c>
      <c r="B18" s="145"/>
      <c r="C18" s="13" t="s">
        <v>757</v>
      </c>
      <c r="D18" s="12" t="s">
        <v>75</v>
      </c>
      <c r="E18" s="134">
        <f>E19+E20+E21+E22+E23+E24+E25+E26</f>
        <v>0</v>
      </c>
      <c r="F18" s="134">
        <f>F19+F20+F21+F22+F23+F24+F25+F26</f>
        <v>0</v>
      </c>
    </row>
    <row r="19" spans="1:6" ht="17.399999999999999" customHeight="1" x14ac:dyDescent="0.25">
      <c r="A19" s="141" t="s">
        <v>758</v>
      </c>
      <c r="B19" s="146"/>
      <c r="C19" s="11" t="s">
        <v>759</v>
      </c>
      <c r="D19" s="10" t="s">
        <v>75</v>
      </c>
      <c r="E19" s="133"/>
      <c r="F19" s="133"/>
    </row>
    <row r="20" spans="1:6" ht="17.399999999999999" customHeight="1" x14ac:dyDescent="0.25">
      <c r="A20" s="141" t="s">
        <v>760</v>
      </c>
      <c r="B20" s="146"/>
      <c r="C20" s="11" t="s">
        <v>761</v>
      </c>
      <c r="D20" s="10" t="s">
        <v>75</v>
      </c>
      <c r="E20" s="133">
        <f>SUMIF(tk_cdkt,"331",du_no_ck)</f>
        <v>0</v>
      </c>
      <c r="F20" s="133">
        <f>SUMIF(tk_cdkt,"331",du_no_dk)</f>
        <v>0</v>
      </c>
    </row>
    <row r="21" spans="1:6" ht="17.399999999999999" customHeight="1" x14ac:dyDescent="0.25">
      <c r="A21" s="141" t="s">
        <v>762</v>
      </c>
      <c r="B21" s="146"/>
      <c r="C21" s="11" t="s">
        <v>763</v>
      </c>
      <c r="D21" s="10" t="s">
        <v>75</v>
      </c>
      <c r="E21" s="133">
        <f>SUMIF(tk_cdkt,"136*",du_no_ck)</f>
        <v>0</v>
      </c>
      <c r="F21" s="133">
        <f>SUMIF(tk_cdkt,"136*",du_no_dk)</f>
        <v>0</v>
      </c>
    </row>
    <row r="22" spans="1:6" ht="17.399999999999999" customHeight="1" x14ac:dyDescent="0.25">
      <c r="A22" s="141" t="s">
        <v>764</v>
      </c>
      <c r="B22" s="146"/>
      <c r="C22" s="11" t="s">
        <v>765</v>
      </c>
      <c r="D22" s="10" t="s">
        <v>75</v>
      </c>
      <c r="E22" s="133">
        <f>SUMIF(tk_cdkt,"337",du_no_ck)</f>
        <v>0</v>
      </c>
      <c r="F22" s="133">
        <f>SUMIF(tk_cdkt,"337",du_no_dk)</f>
        <v>0</v>
      </c>
    </row>
    <row r="23" spans="1:6" ht="17.399999999999999" customHeight="1" x14ac:dyDescent="0.25">
      <c r="A23" s="141" t="s">
        <v>766</v>
      </c>
      <c r="B23" s="146"/>
      <c r="C23" s="11" t="s">
        <v>767</v>
      </c>
      <c r="D23" s="10" t="s">
        <v>75</v>
      </c>
      <c r="E23" s="133">
        <f>SUMIF(tk_cdkt,"1283",du_no_ck)</f>
        <v>0</v>
      </c>
      <c r="F23" s="133">
        <f>SUMIF(tk_cdkt,"1283",du_no_dk)</f>
        <v>0</v>
      </c>
    </row>
    <row r="24" spans="1:6" ht="17.399999999999999" customHeight="1" x14ac:dyDescent="0.25">
      <c r="A24" s="141" t="s">
        <v>768</v>
      </c>
      <c r="B24" s="146"/>
      <c r="C24" s="11" t="s">
        <v>769</v>
      </c>
      <c r="D24" s="10" t="s">
        <v>75</v>
      </c>
      <c r="E24" s="133">
        <f>SUMIF(tk_cdkt,"1388",du_no_ck)+SUMIF(tk_cdkt,"3388",du_no_ck)+SUMIF(tk_cdkt,"334*",du_no_ck)+SUMIF(tk_cdkt,"1385",du_no_ck)+SUMIF(tk_cdkt,"141",du_no_ck)</f>
        <v>0</v>
      </c>
      <c r="F24" s="133">
        <f>SUMIF(tk_cdkt,"1388",du_no_dk)+SUMIF(tk_cdkt,"3388",du_no_dk)+SUMIF(tk_cdkt,"334*",du_no_dk)+SUMIF(tk_cdkt,"1385",du_no_dk)+SUMIF(tk_cdkt,"141",du_no_dk)</f>
        <v>0</v>
      </c>
    </row>
    <row r="25" spans="1:6" ht="17.399999999999999" customHeight="1" x14ac:dyDescent="0.25">
      <c r="A25" s="141" t="s">
        <v>770</v>
      </c>
      <c r="B25" s="146"/>
      <c r="C25" s="11" t="s">
        <v>771</v>
      </c>
      <c r="D25" s="10" t="s">
        <v>75</v>
      </c>
      <c r="E25" s="133">
        <f>SUMIF(tk_cdkt,"2293",du_no_ck)</f>
        <v>0</v>
      </c>
      <c r="F25" s="133">
        <f>SUMIF(tk_cdkt,"2293",du_no_dk)</f>
        <v>0</v>
      </c>
    </row>
    <row r="26" spans="1:6" ht="17.399999999999999" customHeight="1" x14ac:dyDescent="0.25">
      <c r="A26" s="141" t="s">
        <v>772</v>
      </c>
      <c r="B26" s="146"/>
      <c r="C26" s="11" t="s">
        <v>773</v>
      </c>
      <c r="D26" s="10" t="s">
        <v>75</v>
      </c>
      <c r="E26" s="133">
        <f>SUMIF(tk_cdkt,"1381",du_no_ck)</f>
        <v>0</v>
      </c>
      <c r="F26" s="133">
        <f>SUMIF(tk_cdkt,"1381",du_no_dk)</f>
        <v>0</v>
      </c>
    </row>
    <row r="27" spans="1:6" ht="17.399999999999999" customHeight="1" x14ac:dyDescent="0.25">
      <c r="A27" s="140" t="s">
        <v>774</v>
      </c>
      <c r="B27" s="145"/>
      <c r="C27" s="13" t="s">
        <v>775</v>
      </c>
      <c r="D27" s="12" t="s">
        <v>75</v>
      </c>
      <c r="E27" s="134">
        <f>E28+E29</f>
        <v>0</v>
      </c>
      <c r="F27" s="134">
        <f>F28+F29</f>
        <v>0</v>
      </c>
    </row>
    <row r="28" spans="1:6" ht="17.399999999999999" customHeight="1" x14ac:dyDescent="0.25">
      <c r="A28" s="141" t="s">
        <v>776</v>
      </c>
      <c r="B28" s="146"/>
      <c r="C28" s="11" t="s">
        <v>777</v>
      </c>
      <c r="D28" s="10" t="s">
        <v>75</v>
      </c>
      <c r="E28" s="133">
        <f>SUMIF(tk_cdkt,"15*",du_no_ck)</f>
        <v>0</v>
      </c>
      <c r="F28" s="133">
        <f>SUMIF(tk_cdkt,"15*",du_no_dk)</f>
        <v>0</v>
      </c>
    </row>
    <row r="29" spans="1:6" ht="17.399999999999999" customHeight="1" x14ac:dyDescent="0.25">
      <c r="A29" s="141" t="s">
        <v>778</v>
      </c>
      <c r="B29" s="146"/>
      <c r="C29" s="11" t="s">
        <v>779</v>
      </c>
      <c r="D29" s="10" t="s">
        <v>75</v>
      </c>
      <c r="E29" s="133">
        <f>SUMIF(tk_cdkt,"2294",du_no_ck)</f>
        <v>0</v>
      </c>
      <c r="F29" s="133">
        <f>SUMIF(tk_cdkt,"2294",du_no_dk)</f>
        <v>0</v>
      </c>
    </row>
    <row r="30" spans="1:6" ht="17.399999999999999" customHeight="1" x14ac:dyDescent="0.25">
      <c r="A30" s="140" t="s">
        <v>780</v>
      </c>
      <c r="B30" s="145"/>
      <c r="C30" s="13" t="s">
        <v>781</v>
      </c>
      <c r="D30" s="12" t="s">
        <v>75</v>
      </c>
      <c r="E30" s="134">
        <f>E31+E32+E33+E34+E35</f>
        <v>0</v>
      </c>
      <c r="F30" s="134">
        <f>F31+F32+F33+F34+F35</f>
        <v>0</v>
      </c>
    </row>
    <row r="31" spans="1:6" ht="17.399999999999999" customHeight="1" x14ac:dyDescent="0.25">
      <c r="A31" s="141" t="s">
        <v>782</v>
      </c>
      <c r="B31" s="146"/>
      <c r="C31" s="11" t="s">
        <v>783</v>
      </c>
      <c r="D31" s="10" t="s">
        <v>75</v>
      </c>
      <c r="E31" s="133">
        <f>SUMIF(tk_cdkt,"2421",du_no_ck)</f>
        <v>0</v>
      </c>
      <c r="F31" s="133">
        <f>SUMIF(tk_cdkt,"2421",du_no_dk)</f>
        <v>0</v>
      </c>
    </row>
    <row r="32" spans="1:6" ht="17.399999999999999" customHeight="1" x14ac:dyDescent="0.25">
      <c r="A32" s="141" t="s">
        <v>784</v>
      </c>
      <c r="B32" s="146"/>
      <c r="C32" s="11" t="s">
        <v>785</v>
      </c>
      <c r="D32" s="10" t="s">
        <v>75</v>
      </c>
      <c r="E32" s="133">
        <f>SUMIF(tk_cdkt,"1331*",du_no_ck)</f>
        <v>0</v>
      </c>
      <c r="F32" s="133">
        <f>SUMIF(tk_cdkt,"1331*",du_no_dk)</f>
        <v>0</v>
      </c>
    </row>
    <row r="33" spans="1:6" ht="17.399999999999999" customHeight="1" x14ac:dyDescent="0.25">
      <c r="A33" s="141" t="s">
        <v>786</v>
      </c>
      <c r="B33" s="146"/>
      <c r="C33" s="11" t="s">
        <v>787</v>
      </c>
      <c r="D33" s="10" t="s">
        <v>75</v>
      </c>
      <c r="E33" s="133">
        <f>SUMIF(tk_cdkt,"333*",du_no_ck)</f>
        <v>0</v>
      </c>
      <c r="F33" s="133">
        <f>SUMIF(tk_cdkt,"333*",du_no_dk)</f>
        <v>0</v>
      </c>
    </row>
    <row r="34" spans="1:6" ht="17.399999999999999" customHeight="1" x14ac:dyDescent="0.25">
      <c r="A34" s="141" t="s">
        <v>788</v>
      </c>
      <c r="B34" s="146"/>
      <c r="C34" s="11" t="s">
        <v>789</v>
      </c>
      <c r="D34" s="10" t="s">
        <v>75</v>
      </c>
      <c r="E34" s="133">
        <v>0</v>
      </c>
      <c r="F34" s="133">
        <v>0</v>
      </c>
    </row>
    <row r="35" spans="1:6" ht="17.399999999999999" customHeight="1" x14ac:dyDescent="0.25">
      <c r="A35" s="141" t="s">
        <v>790</v>
      </c>
      <c r="B35" s="146"/>
      <c r="C35" s="11" t="s">
        <v>791</v>
      </c>
      <c r="D35" s="10" t="s">
        <v>75</v>
      </c>
      <c r="E35" s="133">
        <f>SUMIF(tk_cdkt,"2288",du_no_ck)</f>
        <v>0</v>
      </c>
      <c r="F35" s="133">
        <f>SUMIF(tk_cdkt,"2288",du_no_dk)</f>
        <v>0</v>
      </c>
    </row>
    <row r="36" spans="1:6" ht="24" customHeight="1" x14ac:dyDescent="0.25">
      <c r="A36" s="148" t="s">
        <v>792</v>
      </c>
      <c r="B36" s="149"/>
      <c r="C36" s="150" t="s">
        <v>793</v>
      </c>
      <c r="D36" s="151" t="s">
        <v>75</v>
      </c>
      <c r="E36" s="152">
        <f>E37+E45+E55+E58+E61+E67</f>
        <v>0</v>
      </c>
      <c r="F36" s="152">
        <f>F37+F45+F55+F58+F61+F67</f>
        <v>0</v>
      </c>
    </row>
    <row r="37" spans="1:6" ht="18" customHeight="1" x14ac:dyDescent="0.25">
      <c r="A37" s="140" t="s">
        <v>794</v>
      </c>
      <c r="B37" s="145"/>
      <c r="C37" s="13" t="s">
        <v>795</v>
      </c>
      <c r="D37" s="12" t="s">
        <v>75</v>
      </c>
      <c r="E37" s="134">
        <f>E38+E39+E40+E41+E42+E43+E44</f>
        <v>0</v>
      </c>
      <c r="F37" s="134">
        <f>F38+F39+F40+F41+F42+F43+F44</f>
        <v>0</v>
      </c>
    </row>
    <row r="38" spans="1:6" ht="17.399999999999999" customHeight="1" x14ac:dyDescent="0.25">
      <c r="A38" s="141" t="s">
        <v>796</v>
      </c>
      <c r="B38" s="146"/>
      <c r="C38" s="11" t="s">
        <v>797</v>
      </c>
      <c r="D38" s="10" t="s">
        <v>75</v>
      </c>
      <c r="E38" s="133"/>
      <c r="F38" s="133"/>
    </row>
    <row r="39" spans="1:6" ht="17.399999999999999" customHeight="1" x14ac:dyDescent="0.25">
      <c r="A39" s="141" t="s">
        <v>798</v>
      </c>
      <c r="B39" s="146"/>
      <c r="C39" s="11" t="s">
        <v>799</v>
      </c>
      <c r="D39" s="10" t="s">
        <v>75</v>
      </c>
      <c r="E39" s="133">
        <v>0</v>
      </c>
      <c r="F39" s="133">
        <v>0</v>
      </c>
    </row>
    <row r="40" spans="1:6" ht="17.399999999999999" customHeight="1" x14ac:dyDescent="0.25">
      <c r="A40" s="141" t="s">
        <v>800</v>
      </c>
      <c r="B40" s="146"/>
      <c r="C40" s="11" t="s">
        <v>801</v>
      </c>
      <c r="D40" s="10" t="s">
        <v>75</v>
      </c>
      <c r="E40" s="133">
        <v>0</v>
      </c>
      <c r="F40" s="133">
        <v>0</v>
      </c>
    </row>
    <row r="41" spans="1:6" ht="17.399999999999999" customHeight="1" x14ac:dyDescent="0.25">
      <c r="A41" s="141" t="s">
        <v>802</v>
      </c>
      <c r="B41" s="146"/>
      <c r="C41" s="11" t="s">
        <v>803</v>
      </c>
      <c r="D41" s="10" t="s">
        <v>75</v>
      </c>
      <c r="E41" s="133">
        <v>0</v>
      </c>
      <c r="F41" s="133">
        <v>0</v>
      </c>
    </row>
    <row r="42" spans="1:6" ht="17.399999999999999" customHeight="1" x14ac:dyDescent="0.25">
      <c r="A42" s="141" t="s">
        <v>804</v>
      </c>
      <c r="B42" s="146"/>
      <c r="C42" s="11" t="s">
        <v>805</v>
      </c>
      <c r="D42" s="10" t="s">
        <v>75</v>
      </c>
      <c r="E42" s="133">
        <v>0</v>
      </c>
      <c r="F42" s="133">
        <v>0</v>
      </c>
    </row>
    <row r="43" spans="1:6" ht="17.399999999999999" customHeight="1" x14ac:dyDescent="0.25">
      <c r="A43" s="141" t="s">
        <v>806</v>
      </c>
      <c r="B43" s="146"/>
      <c r="C43" s="11" t="s">
        <v>807</v>
      </c>
      <c r="D43" s="10" t="s">
        <v>75</v>
      </c>
      <c r="E43" s="133">
        <v>0</v>
      </c>
      <c r="F43" s="133">
        <v>0</v>
      </c>
    </row>
    <row r="44" spans="1:6" ht="17.399999999999999" customHeight="1" x14ac:dyDescent="0.25">
      <c r="A44" s="141" t="s">
        <v>808</v>
      </c>
      <c r="B44" s="146"/>
      <c r="C44" s="11" t="s">
        <v>809</v>
      </c>
      <c r="D44" s="10" t="s">
        <v>75</v>
      </c>
      <c r="E44" s="133">
        <v>0</v>
      </c>
      <c r="F44" s="133">
        <v>0</v>
      </c>
    </row>
    <row r="45" spans="1:6" ht="18" customHeight="1" x14ac:dyDescent="0.25">
      <c r="A45" s="142" t="s">
        <v>810</v>
      </c>
      <c r="B45" s="147"/>
      <c r="C45" s="15" t="s">
        <v>811</v>
      </c>
      <c r="D45" s="14" t="s">
        <v>75</v>
      </c>
      <c r="E45" s="135">
        <f>E46+E49+E52</f>
        <v>0</v>
      </c>
      <c r="F45" s="135">
        <f>F46+F49+F52</f>
        <v>0</v>
      </c>
    </row>
    <row r="46" spans="1:6" ht="17.399999999999999" customHeight="1" x14ac:dyDescent="0.25">
      <c r="A46" s="176" t="s">
        <v>812</v>
      </c>
      <c r="B46" s="177"/>
      <c r="C46" s="178" t="s">
        <v>813</v>
      </c>
      <c r="D46" s="179" t="s">
        <v>75</v>
      </c>
      <c r="E46" s="180">
        <f>E47+E48</f>
        <v>0</v>
      </c>
      <c r="F46" s="180">
        <f>F47+F48</f>
        <v>0</v>
      </c>
    </row>
    <row r="47" spans="1:6" ht="17.399999999999999" customHeight="1" x14ac:dyDescent="0.25">
      <c r="A47" s="141" t="s">
        <v>814</v>
      </c>
      <c r="B47" s="146"/>
      <c r="C47" s="11" t="s">
        <v>815</v>
      </c>
      <c r="D47" s="10" t="s">
        <v>75</v>
      </c>
      <c r="E47" s="133">
        <f>SUMIF(tk_cdkt,"211*",du_no_ck)</f>
        <v>0</v>
      </c>
      <c r="F47" s="133">
        <f>SUMIF(tk_cdkt,"211*",du_no_dk)</f>
        <v>0</v>
      </c>
    </row>
    <row r="48" spans="1:6" ht="17.399999999999999" customHeight="1" x14ac:dyDescent="0.25">
      <c r="A48" s="141" t="s">
        <v>816</v>
      </c>
      <c r="B48" s="146"/>
      <c r="C48" s="11" t="s">
        <v>817</v>
      </c>
      <c r="D48" s="10" t="s">
        <v>75</v>
      </c>
      <c r="E48" s="133">
        <f>-SUMIF(tk_cdkt,"214*",du_co_ck)</f>
        <v>0</v>
      </c>
      <c r="F48" s="133">
        <f>-SUMIF(tk_cdkt,"214*",du_co_dk)</f>
        <v>0</v>
      </c>
    </row>
    <row r="49" spans="1:6" ht="17.399999999999999" customHeight="1" x14ac:dyDescent="0.25">
      <c r="A49" s="141" t="s">
        <v>818</v>
      </c>
      <c r="B49" s="146"/>
      <c r="C49" s="11" t="s">
        <v>819</v>
      </c>
      <c r="D49" s="10" t="s">
        <v>75</v>
      </c>
      <c r="E49" s="133">
        <f>E50+E51</f>
        <v>0</v>
      </c>
      <c r="F49" s="133">
        <f>F50+F51</f>
        <v>0</v>
      </c>
    </row>
    <row r="50" spans="1:6" ht="17.399999999999999" customHeight="1" x14ac:dyDescent="0.25">
      <c r="A50" s="141" t="s">
        <v>814</v>
      </c>
      <c r="B50" s="146"/>
      <c r="C50" s="11" t="s">
        <v>820</v>
      </c>
      <c r="D50" s="10" t="s">
        <v>75</v>
      </c>
      <c r="E50" s="133">
        <v>0</v>
      </c>
      <c r="F50" s="133">
        <v>0</v>
      </c>
    </row>
    <row r="51" spans="1:6" ht="17.399999999999999" customHeight="1" x14ac:dyDescent="0.25">
      <c r="A51" s="141" t="s">
        <v>816</v>
      </c>
      <c r="B51" s="146"/>
      <c r="C51" s="11" t="s">
        <v>821</v>
      </c>
      <c r="D51" s="10" t="s">
        <v>75</v>
      </c>
      <c r="E51" s="133">
        <v>0</v>
      </c>
      <c r="F51" s="133">
        <v>0</v>
      </c>
    </row>
    <row r="52" spans="1:6" ht="17.399999999999999" customHeight="1" x14ac:dyDescent="0.25">
      <c r="A52" s="141" t="s">
        <v>822</v>
      </c>
      <c r="B52" s="146"/>
      <c r="C52" s="11" t="s">
        <v>823</v>
      </c>
      <c r="D52" s="10" t="s">
        <v>75</v>
      </c>
      <c r="E52" s="133">
        <f>E53+E54</f>
        <v>0</v>
      </c>
      <c r="F52" s="133">
        <f>F53+F54</f>
        <v>0</v>
      </c>
    </row>
    <row r="53" spans="1:6" ht="17.399999999999999" customHeight="1" x14ac:dyDescent="0.25">
      <c r="A53" s="141" t="s">
        <v>814</v>
      </c>
      <c r="B53" s="146"/>
      <c r="C53" s="11" t="s">
        <v>824</v>
      </c>
      <c r="D53" s="10" t="s">
        <v>75</v>
      </c>
      <c r="E53" s="133">
        <v>0</v>
      </c>
      <c r="F53" s="133">
        <v>0</v>
      </c>
    </row>
    <row r="54" spans="1:6" ht="17.399999999999999" customHeight="1" x14ac:dyDescent="0.25">
      <c r="A54" s="141" t="s">
        <v>816</v>
      </c>
      <c r="B54" s="146"/>
      <c r="C54" s="11" t="s">
        <v>825</v>
      </c>
      <c r="D54" s="10" t="s">
        <v>75</v>
      </c>
      <c r="E54" s="133">
        <v>0</v>
      </c>
      <c r="F54" s="133">
        <v>0</v>
      </c>
    </row>
    <row r="55" spans="1:6" ht="18" customHeight="1" x14ac:dyDescent="0.25">
      <c r="A55" s="140" t="s">
        <v>826</v>
      </c>
      <c r="B55" s="145"/>
      <c r="C55" s="13" t="s">
        <v>827</v>
      </c>
      <c r="D55" s="12" t="s">
        <v>75</v>
      </c>
      <c r="E55" s="134">
        <f>E56+E57</f>
        <v>0</v>
      </c>
      <c r="F55" s="134">
        <f>F56+F57</f>
        <v>0</v>
      </c>
    </row>
    <row r="56" spans="1:6" ht="17.399999999999999" customHeight="1" x14ac:dyDescent="0.25">
      <c r="A56" s="141" t="s">
        <v>814</v>
      </c>
      <c r="B56" s="146"/>
      <c r="C56" s="11" t="s">
        <v>828</v>
      </c>
      <c r="D56" s="10" t="s">
        <v>75</v>
      </c>
      <c r="E56" s="133">
        <v>0</v>
      </c>
      <c r="F56" s="133">
        <v>0</v>
      </c>
    </row>
    <row r="57" spans="1:6" ht="17.399999999999999" customHeight="1" x14ac:dyDescent="0.25">
      <c r="A57" s="141" t="s">
        <v>816</v>
      </c>
      <c r="B57" s="146"/>
      <c r="C57" s="11" t="s">
        <v>829</v>
      </c>
      <c r="D57" s="10" t="s">
        <v>75</v>
      </c>
      <c r="E57" s="133">
        <v>0</v>
      </c>
      <c r="F57" s="133">
        <v>0</v>
      </c>
    </row>
    <row r="58" spans="1:6" ht="18" customHeight="1" x14ac:dyDescent="0.25">
      <c r="A58" s="140" t="s">
        <v>830</v>
      </c>
      <c r="B58" s="145"/>
      <c r="C58" s="13" t="s">
        <v>831</v>
      </c>
      <c r="D58" s="12" t="s">
        <v>75</v>
      </c>
      <c r="E58" s="134">
        <f>E59+E60</f>
        <v>0</v>
      </c>
      <c r="F58" s="134">
        <f>F59+F60</f>
        <v>0</v>
      </c>
    </row>
    <row r="59" spans="1:6" ht="17.399999999999999" customHeight="1" x14ac:dyDescent="0.25">
      <c r="A59" s="141" t="s">
        <v>832</v>
      </c>
      <c r="B59" s="146"/>
      <c r="C59" s="11" t="s">
        <v>833</v>
      </c>
      <c r="D59" s="10" t="s">
        <v>75</v>
      </c>
      <c r="E59" s="133">
        <v>0</v>
      </c>
      <c r="F59" s="133">
        <v>0</v>
      </c>
    </row>
    <row r="60" spans="1:6" ht="17.399999999999999" customHeight="1" x14ac:dyDescent="0.25">
      <c r="A60" s="141" t="s">
        <v>834</v>
      </c>
      <c r="B60" s="146"/>
      <c r="C60" s="11" t="s">
        <v>835</v>
      </c>
      <c r="D60" s="10" t="s">
        <v>75</v>
      </c>
      <c r="E60" s="133">
        <v>0</v>
      </c>
      <c r="F60" s="133">
        <v>0</v>
      </c>
    </row>
    <row r="61" spans="1:6" ht="18" customHeight="1" x14ac:dyDescent="0.25">
      <c r="A61" s="140" t="s">
        <v>836</v>
      </c>
      <c r="B61" s="145"/>
      <c r="C61" s="13" t="s">
        <v>837</v>
      </c>
      <c r="D61" s="12" t="s">
        <v>75</v>
      </c>
      <c r="E61" s="134">
        <f>E62+E63+E64+E65+E66</f>
        <v>0</v>
      </c>
      <c r="F61" s="134">
        <f>F62+F63+F64+F65+F66</f>
        <v>0</v>
      </c>
    </row>
    <row r="62" spans="1:6" ht="17.399999999999999" customHeight="1" x14ac:dyDescent="0.25">
      <c r="A62" s="141" t="s">
        <v>838</v>
      </c>
      <c r="B62" s="146"/>
      <c r="C62" s="11" t="s">
        <v>839</v>
      </c>
      <c r="D62" s="10" t="s">
        <v>75</v>
      </c>
      <c r="E62" s="133">
        <v>0</v>
      </c>
      <c r="F62" s="133">
        <v>0</v>
      </c>
    </row>
    <row r="63" spans="1:6" ht="17.399999999999999" customHeight="1" x14ac:dyDescent="0.25">
      <c r="A63" s="141" t="s">
        <v>840</v>
      </c>
      <c r="B63" s="146"/>
      <c r="C63" s="11" t="s">
        <v>841</v>
      </c>
      <c r="D63" s="10" t="s">
        <v>75</v>
      </c>
      <c r="E63" s="133">
        <v>0</v>
      </c>
      <c r="F63" s="133">
        <v>0</v>
      </c>
    </row>
    <row r="64" spans="1:6" ht="17.399999999999999" customHeight="1" x14ac:dyDescent="0.25">
      <c r="A64" s="141" t="s">
        <v>842</v>
      </c>
      <c r="B64" s="146"/>
      <c r="C64" s="11" t="s">
        <v>843</v>
      </c>
      <c r="D64" s="10" t="s">
        <v>75</v>
      </c>
      <c r="E64" s="133">
        <v>0</v>
      </c>
      <c r="F64" s="133">
        <v>0</v>
      </c>
    </row>
    <row r="65" spans="1:6" ht="17.399999999999999" customHeight="1" x14ac:dyDescent="0.25">
      <c r="A65" s="141" t="s">
        <v>844</v>
      </c>
      <c r="B65" s="146"/>
      <c r="C65" s="11" t="s">
        <v>845</v>
      </c>
      <c r="D65" s="10" t="s">
        <v>75</v>
      </c>
      <c r="E65" s="133">
        <v>0</v>
      </c>
      <c r="F65" s="133">
        <v>0</v>
      </c>
    </row>
    <row r="66" spans="1:6" ht="17.399999999999999" customHeight="1" x14ac:dyDescent="0.25">
      <c r="A66" s="141" t="s">
        <v>846</v>
      </c>
      <c r="B66" s="146"/>
      <c r="C66" s="11" t="s">
        <v>847</v>
      </c>
      <c r="D66" s="10" t="s">
        <v>75</v>
      </c>
      <c r="E66" s="133">
        <v>0</v>
      </c>
      <c r="F66" s="133">
        <v>0</v>
      </c>
    </row>
    <row r="67" spans="1:6" ht="18" customHeight="1" x14ac:dyDescent="0.25">
      <c r="A67" s="140" t="s">
        <v>848</v>
      </c>
      <c r="B67" s="145"/>
      <c r="C67" s="13" t="s">
        <v>849</v>
      </c>
      <c r="D67" s="12" t="s">
        <v>75</v>
      </c>
      <c r="E67" s="134">
        <f>E68+E69+E70+E71</f>
        <v>0</v>
      </c>
      <c r="F67" s="134">
        <f>F68+F69+F70+F71</f>
        <v>0</v>
      </c>
    </row>
    <row r="68" spans="1:6" ht="17.399999999999999" customHeight="1" x14ac:dyDescent="0.25">
      <c r="A68" s="141" t="s">
        <v>850</v>
      </c>
      <c r="B68" s="146"/>
      <c r="C68" s="11" t="s">
        <v>851</v>
      </c>
      <c r="D68" s="10" t="s">
        <v>75</v>
      </c>
      <c r="E68" s="133">
        <v>0</v>
      </c>
      <c r="F68" s="133"/>
    </row>
    <row r="69" spans="1:6" ht="17.399999999999999" customHeight="1" x14ac:dyDescent="0.25">
      <c r="A69" s="141" t="s">
        <v>852</v>
      </c>
      <c r="B69" s="146"/>
      <c r="C69" s="11" t="s">
        <v>853</v>
      </c>
      <c r="D69" s="10" t="s">
        <v>75</v>
      </c>
      <c r="E69" s="133">
        <v>0</v>
      </c>
      <c r="F69" s="133">
        <v>0</v>
      </c>
    </row>
    <row r="70" spans="1:6" ht="17.399999999999999" customHeight="1" x14ac:dyDescent="0.25">
      <c r="A70" s="141" t="s">
        <v>854</v>
      </c>
      <c r="B70" s="146"/>
      <c r="C70" s="11" t="s">
        <v>855</v>
      </c>
      <c r="D70" s="10" t="s">
        <v>75</v>
      </c>
      <c r="E70" s="133">
        <v>0</v>
      </c>
      <c r="F70" s="133">
        <v>0</v>
      </c>
    </row>
    <row r="71" spans="1:6" ht="17.399999999999999" customHeight="1" x14ac:dyDescent="0.25">
      <c r="A71" s="141" t="s">
        <v>856</v>
      </c>
      <c r="B71" s="146"/>
      <c r="C71" s="11" t="s">
        <v>857</v>
      </c>
      <c r="D71" s="10" t="s">
        <v>75</v>
      </c>
      <c r="E71" s="133">
        <v>0</v>
      </c>
      <c r="F71" s="133">
        <v>0</v>
      </c>
    </row>
    <row r="72" spans="1:6" s="158" customFormat="1" ht="24" customHeight="1" x14ac:dyDescent="0.25">
      <c r="A72" s="159" t="s">
        <v>858</v>
      </c>
      <c r="B72" s="160"/>
      <c r="C72" s="150" t="s">
        <v>859</v>
      </c>
      <c r="D72" s="151" t="s">
        <v>75</v>
      </c>
      <c r="E72" s="152">
        <f>E10+E36</f>
        <v>0</v>
      </c>
      <c r="F72" s="152">
        <f>F10+F36</f>
        <v>0</v>
      </c>
    </row>
    <row r="73" spans="1:6" s="158" customFormat="1" ht="24" customHeight="1" x14ac:dyDescent="0.25">
      <c r="A73" s="148" t="s">
        <v>860</v>
      </c>
      <c r="B73" s="149"/>
      <c r="C73" s="150" t="s">
        <v>861</v>
      </c>
      <c r="D73" s="151" t="s">
        <v>75</v>
      </c>
      <c r="E73" s="152">
        <f>E74+E89</f>
        <v>0</v>
      </c>
      <c r="F73" s="152">
        <f>F74+F89</f>
        <v>0</v>
      </c>
    </row>
    <row r="74" spans="1:6" ht="20.25" customHeight="1" x14ac:dyDescent="0.25">
      <c r="A74" s="140" t="s">
        <v>862</v>
      </c>
      <c r="B74" s="145"/>
      <c r="C74" s="13" t="s">
        <v>863</v>
      </c>
      <c r="D74" s="12" t="s">
        <v>75</v>
      </c>
      <c r="E74" s="134">
        <f>E75+E76+E77+E78+E79+E80+E81+E82+E83+E84+E85+E86+E87+E88</f>
        <v>0</v>
      </c>
      <c r="F74" s="134">
        <f>F75+F76+F77+F78+F79+F80+F81+F82+F83+F84+F85+F86+F87+F88</f>
        <v>0</v>
      </c>
    </row>
    <row r="75" spans="1:6" ht="18" customHeight="1" x14ac:dyDescent="0.25">
      <c r="A75" s="141" t="s">
        <v>864</v>
      </c>
      <c r="B75" s="146"/>
      <c r="C75" s="11" t="s">
        <v>865</v>
      </c>
      <c r="D75" s="10" t="s">
        <v>75</v>
      </c>
      <c r="E75" s="133">
        <v>0</v>
      </c>
      <c r="F75" s="133">
        <v>0</v>
      </c>
    </row>
    <row r="76" spans="1:6" ht="17.399999999999999" customHeight="1" x14ac:dyDescent="0.25">
      <c r="A76" s="141" t="s">
        <v>866</v>
      </c>
      <c r="B76" s="146"/>
      <c r="C76" s="11" t="s">
        <v>867</v>
      </c>
      <c r="D76" s="10" t="s">
        <v>75</v>
      </c>
      <c r="E76" s="133">
        <f>SUMIF(tk_cdkt,"131*",du_co_ck)</f>
        <v>0</v>
      </c>
      <c r="F76" s="133">
        <f>SUMIF(tk_cdkt,"131*",du_co_dk)</f>
        <v>0</v>
      </c>
    </row>
    <row r="77" spans="1:6" ht="17.399999999999999" customHeight="1" x14ac:dyDescent="0.25">
      <c r="A77" s="141" t="s">
        <v>868</v>
      </c>
      <c r="B77" s="146"/>
      <c r="C77" s="11" t="s">
        <v>869</v>
      </c>
      <c r="D77" s="10" t="s">
        <v>75</v>
      </c>
      <c r="E77" s="133">
        <f>SUMIF(tk_cdkt,"333*",du_co_ck)</f>
        <v>0</v>
      </c>
      <c r="F77" s="133">
        <f>SUMIF(tk_cdkt,"333*",du_co_dk)</f>
        <v>0</v>
      </c>
    </row>
    <row r="78" spans="1:6" ht="17.399999999999999" customHeight="1" x14ac:dyDescent="0.25">
      <c r="A78" s="141" t="s">
        <v>870</v>
      </c>
      <c r="B78" s="146"/>
      <c r="C78" s="11" t="s">
        <v>871</v>
      </c>
      <c r="D78" s="10" t="s">
        <v>75</v>
      </c>
      <c r="E78" s="133">
        <f>SUMIF(tk_cdkt,"334*",du_co_ck)</f>
        <v>0</v>
      </c>
      <c r="F78" s="133">
        <f>SUMIF(tk_cdkt,"334*",du_co_dk)</f>
        <v>0</v>
      </c>
    </row>
    <row r="79" spans="1:6" ht="17.399999999999999" customHeight="1" x14ac:dyDescent="0.25">
      <c r="A79" s="141" t="s">
        <v>872</v>
      </c>
      <c r="B79" s="146"/>
      <c r="C79" s="11" t="s">
        <v>873</v>
      </c>
      <c r="D79" s="10" t="s">
        <v>75</v>
      </c>
      <c r="E79" s="133">
        <f>SUMIF(tk_cdkt,"335*",du_co_ck)</f>
        <v>0</v>
      </c>
      <c r="F79" s="133">
        <f>SUMIF(tk_cdkt,"335*",du_co_dk)</f>
        <v>0</v>
      </c>
    </row>
    <row r="80" spans="1:6" ht="17.399999999999999" customHeight="1" x14ac:dyDescent="0.25">
      <c r="A80" s="141" t="s">
        <v>874</v>
      </c>
      <c r="B80" s="146"/>
      <c r="C80" s="11" t="s">
        <v>875</v>
      </c>
      <c r="D80" s="10" t="s">
        <v>75</v>
      </c>
      <c r="E80" s="133">
        <v>0</v>
      </c>
      <c r="F80" s="133">
        <v>0</v>
      </c>
    </row>
    <row r="81" spans="1:6" ht="17.399999999999999" customHeight="1" x14ac:dyDescent="0.25">
      <c r="A81" s="141" t="s">
        <v>876</v>
      </c>
      <c r="B81" s="146"/>
      <c r="C81" s="11" t="s">
        <v>877</v>
      </c>
      <c r="D81" s="10" t="s">
        <v>75</v>
      </c>
      <c r="E81" s="133">
        <v>0</v>
      </c>
      <c r="F81" s="133">
        <v>0</v>
      </c>
    </row>
    <row r="82" spans="1:6" ht="17.399999999999999" customHeight="1" x14ac:dyDescent="0.25">
      <c r="A82" s="141" t="s">
        <v>878</v>
      </c>
      <c r="B82" s="146"/>
      <c r="C82" s="11" t="s">
        <v>879</v>
      </c>
      <c r="D82" s="10" t="s">
        <v>75</v>
      </c>
      <c r="E82" s="133">
        <f>SUMIF(tk_cdkt,"3387",du_co_ck)</f>
        <v>0</v>
      </c>
      <c r="F82" s="133">
        <f>SUMIF(tk_cdkt,"3387",du_co_dk)</f>
        <v>0</v>
      </c>
    </row>
    <row r="83" spans="1:6" ht="17.399999999999999" customHeight="1" x14ac:dyDescent="0.25">
      <c r="A83" s="141" t="s">
        <v>880</v>
      </c>
      <c r="B83" s="146"/>
      <c r="C83" s="11" t="s">
        <v>881</v>
      </c>
      <c r="D83" s="10" t="s">
        <v>75</v>
      </c>
      <c r="E83" s="133">
        <f>SUMIF(tk_cdkt,"338*",du_co_ck)-SUMIF(tk_cdkt,"3387",du_co_ck)+SUMIF(tk_cdkt,"1388",du_co_ck)</f>
        <v>0</v>
      </c>
      <c r="F83" s="133">
        <f>SUMIF(tk_cdkt,"338*",du_co_dk)-SUMIF(tk_cdkt,"3387",du_co_dk)+SUMIF(tk_cdkt,"1388",du_co_dk)</f>
        <v>0</v>
      </c>
    </row>
    <row r="84" spans="1:6" ht="17.399999999999999" customHeight="1" x14ac:dyDescent="0.25">
      <c r="A84" s="141" t="s">
        <v>882</v>
      </c>
      <c r="B84" s="146"/>
      <c r="C84" s="11" t="s">
        <v>883</v>
      </c>
      <c r="D84" s="10" t="s">
        <v>75</v>
      </c>
      <c r="E84" s="133">
        <v>0</v>
      </c>
      <c r="F84" s="133">
        <v>0</v>
      </c>
    </row>
    <row r="85" spans="1:6" ht="17.399999999999999" customHeight="1" x14ac:dyDescent="0.25">
      <c r="A85" s="141" t="s">
        <v>884</v>
      </c>
      <c r="B85" s="146"/>
      <c r="C85" s="11" t="s">
        <v>885</v>
      </c>
      <c r="D85" s="10" t="s">
        <v>75</v>
      </c>
      <c r="E85" s="133">
        <v>0</v>
      </c>
      <c r="F85" s="133">
        <v>0</v>
      </c>
    </row>
    <row r="86" spans="1:6" ht="17.399999999999999" customHeight="1" x14ac:dyDescent="0.25">
      <c r="A86" s="141" t="s">
        <v>886</v>
      </c>
      <c r="B86" s="146"/>
      <c r="C86" s="11" t="s">
        <v>887</v>
      </c>
      <c r="D86" s="10" t="s">
        <v>75</v>
      </c>
      <c r="E86" s="133">
        <v>0</v>
      </c>
      <c r="F86" s="133">
        <v>0</v>
      </c>
    </row>
    <row r="87" spans="1:6" ht="17.399999999999999" customHeight="1" x14ac:dyDescent="0.25">
      <c r="A87" s="141" t="s">
        <v>888</v>
      </c>
      <c r="B87" s="146"/>
      <c r="C87" s="11" t="s">
        <v>889</v>
      </c>
      <c r="D87" s="10" t="s">
        <v>75</v>
      </c>
      <c r="E87" s="133">
        <v>0</v>
      </c>
      <c r="F87" s="133">
        <v>0</v>
      </c>
    </row>
    <row r="88" spans="1:6" ht="17.399999999999999" customHeight="1" x14ac:dyDescent="0.25">
      <c r="A88" s="166" t="s">
        <v>890</v>
      </c>
      <c r="B88" s="167"/>
      <c r="C88" s="168" t="s">
        <v>891</v>
      </c>
      <c r="D88" s="116" t="s">
        <v>75</v>
      </c>
      <c r="E88" s="169">
        <v>0</v>
      </c>
      <c r="F88" s="169">
        <v>0</v>
      </c>
    </row>
    <row r="89" spans="1:6" ht="17.399999999999999" customHeight="1" x14ac:dyDescent="0.25">
      <c r="A89" s="171" t="s">
        <v>892</v>
      </c>
      <c r="B89" s="172"/>
      <c r="C89" s="173" t="s">
        <v>893</v>
      </c>
      <c r="D89" s="174" t="s">
        <v>75</v>
      </c>
      <c r="E89" s="175">
        <f>E90+E91+E92+E93+E94+E95+E96+E97+E98+E99+E100+E101+E102</f>
        <v>0</v>
      </c>
      <c r="F89" s="175">
        <f>F90+F91+F92+F93+F94+F95+F96+F97+F98+F99+F100+F101+F102</f>
        <v>0</v>
      </c>
    </row>
    <row r="90" spans="1:6" ht="17.399999999999999" customHeight="1" x14ac:dyDescent="0.25">
      <c r="A90" s="141" t="s">
        <v>894</v>
      </c>
      <c r="B90" s="146"/>
      <c r="C90" s="11" t="s">
        <v>895</v>
      </c>
      <c r="D90" s="10" t="s">
        <v>75</v>
      </c>
      <c r="E90" s="133">
        <v>0</v>
      </c>
      <c r="F90" s="133">
        <v>0</v>
      </c>
    </row>
    <row r="91" spans="1:6" ht="17.399999999999999" customHeight="1" x14ac:dyDescent="0.25">
      <c r="A91" s="141" t="s">
        <v>896</v>
      </c>
      <c r="B91" s="146"/>
      <c r="C91" s="11" t="s">
        <v>897</v>
      </c>
      <c r="D91" s="10" t="s">
        <v>75</v>
      </c>
      <c r="E91" s="133">
        <v>0</v>
      </c>
      <c r="F91" s="133">
        <v>0</v>
      </c>
    </row>
    <row r="92" spans="1:6" ht="17.399999999999999" customHeight="1" x14ac:dyDescent="0.25">
      <c r="A92" s="141" t="s">
        <v>898</v>
      </c>
      <c r="B92" s="146"/>
      <c r="C92" s="11" t="s">
        <v>899</v>
      </c>
      <c r="D92" s="10" t="s">
        <v>75</v>
      </c>
      <c r="E92" s="133">
        <v>0</v>
      </c>
      <c r="F92" s="133">
        <v>0</v>
      </c>
    </row>
    <row r="93" spans="1:6" ht="17.399999999999999" customHeight="1" x14ac:dyDescent="0.25">
      <c r="A93" s="141" t="s">
        <v>900</v>
      </c>
      <c r="B93" s="146"/>
      <c r="C93" s="11" t="s">
        <v>901</v>
      </c>
      <c r="D93" s="10" t="s">
        <v>75</v>
      </c>
      <c r="E93" s="133">
        <v>0</v>
      </c>
      <c r="F93" s="133">
        <v>0</v>
      </c>
    </row>
    <row r="94" spans="1:6" ht="17.399999999999999" customHeight="1" x14ac:dyDescent="0.25">
      <c r="A94" s="141" t="s">
        <v>902</v>
      </c>
      <c r="B94" s="146"/>
      <c r="C94" s="11" t="s">
        <v>903</v>
      </c>
      <c r="D94" s="10" t="s">
        <v>75</v>
      </c>
      <c r="E94" s="133">
        <f>SUMIF(tk_cdkt,"336*",du_co_ck)</f>
        <v>0</v>
      </c>
      <c r="F94" s="133">
        <f>SUMIF(tk_cdkt,"336*",du_co_dk)</f>
        <v>0</v>
      </c>
    </row>
    <row r="95" spans="1:6" ht="17.399999999999999" customHeight="1" x14ac:dyDescent="0.25">
      <c r="A95" s="141" t="s">
        <v>904</v>
      </c>
      <c r="B95" s="146"/>
      <c r="C95" s="11" t="s">
        <v>905</v>
      </c>
      <c r="D95" s="10" t="s">
        <v>75</v>
      </c>
      <c r="E95" s="133">
        <v>0</v>
      </c>
      <c r="F95" s="133">
        <v>0</v>
      </c>
    </row>
    <row r="96" spans="1:6" ht="17.399999999999999" customHeight="1" x14ac:dyDescent="0.25">
      <c r="A96" s="141" t="s">
        <v>906</v>
      </c>
      <c r="B96" s="146"/>
      <c r="C96" s="11" t="s">
        <v>907</v>
      </c>
      <c r="D96" s="10" t="s">
        <v>75</v>
      </c>
      <c r="E96" s="133">
        <v>0</v>
      </c>
      <c r="F96" s="133">
        <v>0</v>
      </c>
    </row>
    <row r="97" spans="1:6" ht="17.399999999999999" customHeight="1" x14ac:dyDescent="0.25">
      <c r="A97" s="141" t="s">
        <v>908</v>
      </c>
      <c r="B97" s="146"/>
      <c r="C97" s="11" t="s">
        <v>909</v>
      </c>
      <c r="D97" s="10" t="s">
        <v>75</v>
      </c>
      <c r="E97" s="133">
        <v>0</v>
      </c>
      <c r="F97" s="133">
        <v>0</v>
      </c>
    </row>
    <row r="98" spans="1:6" ht="17.399999999999999" customHeight="1" x14ac:dyDescent="0.25">
      <c r="A98" s="141" t="s">
        <v>910</v>
      </c>
      <c r="B98" s="146"/>
      <c r="C98" s="11" t="s">
        <v>911</v>
      </c>
      <c r="D98" s="10" t="s">
        <v>75</v>
      </c>
      <c r="E98" s="133">
        <v>0</v>
      </c>
      <c r="F98" s="133">
        <v>0</v>
      </c>
    </row>
    <row r="99" spans="1:6" ht="17.399999999999999" customHeight="1" x14ac:dyDescent="0.25">
      <c r="A99" s="141" t="s">
        <v>912</v>
      </c>
      <c r="B99" s="146"/>
      <c r="C99" s="11" t="s">
        <v>913</v>
      </c>
      <c r="D99" s="10" t="s">
        <v>75</v>
      </c>
      <c r="E99" s="133">
        <v>0</v>
      </c>
      <c r="F99" s="133">
        <v>0</v>
      </c>
    </row>
    <row r="100" spans="1:6" ht="17.399999999999999" customHeight="1" x14ac:dyDescent="0.25">
      <c r="A100" s="141" t="s">
        <v>914</v>
      </c>
      <c r="B100" s="146"/>
      <c r="C100" s="11" t="s">
        <v>915</v>
      </c>
      <c r="D100" s="10" t="s">
        <v>75</v>
      </c>
      <c r="E100" s="133">
        <v>0</v>
      </c>
      <c r="F100" s="133">
        <v>0</v>
      </c>
    </row>
    <row r="101" spans="1:6" ht="17.399999999999999" customHeight="1" x14ac:dyDescent="0.25">
      <c r="A101" s="141" t="s">
        <v>916</v>
      </c>
      <c r="B101" s="146"/>
      <c r="C101" s="11" t="s">
        <v>917</v>
      </c>
      <c r="D101" s="10" t="s">
        <v>75</v>
      </c>
      <c r="E101" s="133">
        <v>0</v>
      </c>
      <c r="F101" s="133">
        <v>0</v>
      </c>
    </row>
    <row r="102" spans="1:6" ht="17.399999999999999" customHeight="1" x14ac:dyDescent="0.25">
      <c r="A102" s="141" t="s">
        <v>918</v>
      </c>
      <c r="B102" s="146"/>
      <c r="C102" s="11" t="s">
        <v>919</v>
      </c>
      <c r="D102" s="10" t="s">
        <v>75</v>
      </c>
      <c r="E102" s="133">
        <v>0</v>
      </c>
      <c r="F102" s="133">
        <v>0</v>
      </c>
    </row>
    <row r="103" spans="1:6" s="158" customFormat="1" ht="24" customHeight="1" x14ac:dyDescent="0.25">
      <c r="A103" s="148" t="s">
        <v>920</v>
      </c>
      <c r="B103" s="149"/>
      <c r="C103" s="150" t="s">
        <v>921</v>
      </c>
      <c r="D103" s="151" t="s">
        <v>75</v>
      </c>
      <c r="E103" s="152">
        <f>E104+E121</f>
        <v>0</v>
      </c>
      <c r="F103" s="152">
        <f>F104+F121</f>
        <v>0</v>
      </c>
    </row>
    <row r="104" spans="1:6" ht="17.399999999999999" customHeight="1" x14ac:dyDescent="0.25">
      <c r="A104" s="140" t="s">
        <v>922</v>
      </c>
      <c r="B104" s="145"/>
      <c r="C104" s="13" t="s">
        <v>923</v>
      </c>
      <c r="D104" s="12" t="s">
        <v>75</v>
      </c>
      <c r="E104" s="134">
        <f>E105+E108+E109+E110+E111+E112+E113+E114+E115+E116+E117+E120</f>
        <v>0</v>
      </c>
      <c r="F104" s="134">
        <f>F105+F108+F109+F110+F111+F112+F113+F114+F115+F116+F117+F120</f>
        <v>0</v>
      </c>
    </row>
    <row r="105" spans="1:6" ht="17.399999999999999" customHeight="1" x14ac:dyDescent="0.25">
      <c r="A105" s="141" t="s">
        <v>924</v>
      </c>
      <c r="B105" s="146"/>
      <c r="C105" s="11" t="s">
        <v>925</v>
      </c>
      <c r="D105" s="10" t="s">
        <v>75</v>
      </c>
      <c r="E105" s="133">
        <f>E106+E107</f>
        <v>0</v>
      </c>
      <c r="F105" s="133">
        <f>F106+F107</f>
        <v>0</v>
      </c>
    </row>
    <row r="106" spans="1:6" ht="17.399999999999999" customHeight="1" x14ac:dyDescent="0.25">
      <c r="A106" s="141" t="s">
        <v>926</v>
      </c>
      <c r="B106" s="146"/>
      <c r="C106" s="11" t="s">
        <v>927</v>
      </c>
      <c r="D106" s="10" t="s">
        <v>75</v>
      </c>
      <c r="E106" s="133">
        <v>0</v>
      </c>
      <c r="F106" s="133">
        <v>0</v>
      </c>
    </row>
    <row r="107" spans="1:6" ht="17.399999999999999" customHeight="1" x14ac:dyDescent="0.25">
      <c r="A107" s="141" t="s">
        <v>928</v>
      </c>
      <c r="B107" s="146"/>
      <c r="C107" s="11" t="s">
        <v>929</v>
      </c>
      <c r="D107" s="10" t="s">
        <v>75</v>
      </c>
      <c r="E107" s="133">
        <v>0</v>
      </c>
      <c r="F107" s="133">
        <v>0</v>
      </c>
    </row>
    <row r="108" spans="1:6" ht="17.399999999999999" customHeight="1" x14ac:dyDescent="0.25">
      <c r="A108" s="141" t="s">
        <v>930</v>
      </c>
      <c r="B108" s="146"/>
      <c r="C108" s="11" t="s">
        <v>931</v>
      </c>
      <c r="D108" s="10" t="s">
        <v>75</v>
      </c>
      <c r="E108" s="133">
        <v>0</v>
      </c>
      <c r="F108" s="133">
        <v>0</v>
      </c>
    </row>
    <row r="109" spans="1:6" ht="17.399999999999999" customHeight="1" x14ac:dyDescent="0.25">
      <c r="A109" s="141" t="s">
        <v>932</v>
      </c>
      <c r="B109" s="146"/>
      <c r="C109" s="11" t="s">
        <v>933</v>
      </c>
      <c r="D109" s="10" t="s">
        <v>75</v>
      </c>
      <c r="E109" s="133">
        <v>0</v>
      </c>
      <c r="F109" s="133">
        <v>0</v>
      </c>
    </row>
    <row r="110" spans="1:6" ht="17.399999999999999" customHeight="1" x14ac:dyDescent="0.25">
      <c r="A110" s="141" t="s">
        <v>934</v>
      </c>
      <c r="B110" s="146"/>
      <c r="C110" s="11" t="s">
        <v>935</v>
      </c>
      <c r="D110" s="10" t="s">
        <v>75</v>
      </c>
      <c r="E110" s="133">
        <v>0</v>
      </c>
      <c r="F110" s="133">
        <v>0</v>
      </c>
    </row>
    <row r="111" spans="1:6" ht="17.399999999999999" customHeight="1" x14ac:dyDescent="0.25">
      <c r="A111" s="141" t="s">
        <v>936</v>
      </c>
      <c r="B111" s="146"/>
      <c r="C111" s="11" t="s">
        <v>937</v>
      </c>
      <c r="D111" s="10" t="s">
        <v>75</v>
      </c>
      <c r="E111" s="133">
        <v>0</v>
      </c>
      <c r="F111" s="133">
        <v>0</v>
      </c>
    </row>
    <row r="112" spans="1:6" ht="17.399999999999999" customHeight="1" x14ac:dyDescent="0.25">
      <c r="A112" s="141" t="s">
        <v>938</v>
      </c>
      <c r="B112" s="146"/>
      <c r="C112" s="11" t="s">
        <v>939</v>
      </c>
      <c r="D112" s="10" t="s">
        <v>75</v>
      </c>
      <c r="E112" s="133">
        <v>0</v>
      </c>
      <c r="F112" s="133">
        <v>0</v>
      </c>
    </row>
    <row r="113" spans="1:9" ht="17.399999999999999" customHeight="1" x14ac:dyDescent="0.25">
      <c r="A113" s="141" t="s">
        <v>940</v>
      </c>
      <c r="B113" s="146"/>
      <c r="C113" s="11" t="s">
        <v>941</v>
      </c>
      <c r="D113" s="10" t="s">
        <v>75</v>
      </c>
      <c r="E113" s="133">
        <v>0</v>
      </c>
      <c r="F113" s="133">
        <v>0</v>
      </c>
    </row>
    <row r="114" spans="1:9" ht="17.399999999999999" customHeight="1" x14ac:dyDescent="0.25">
      <c r="A114" s="141" t="s">
        <v>942</v>
      </c>
      <c r="B114" s="146"/>
      <c r="C114" s="11" t="s">
        <v>943</v>
      </c>
      <c r="D114" s="10" t="s">
        <v>75</v>
      </c>
      <c r="E114" s="133">
        <v>0</v>
      </c>
      <c r="F114" s="133">
        <v>0</v>
      </c>
    </row>
    <row r="115" spans="1:9" ht="17.399999999999999" customHeight="1" x14ac:dyDescent="0.25">
      <c r="A115" s="141" t="s">
        <v>944</v>
      </c>
      <c r="B115" s="146"/>
      <c r="C115" s="11" t="s">
        <v>945</v>
      </c>
      <c r="D115" s="10" t="s">
        <v>75</v>
      </c>
      <c r="E115" s="133">
        <v>0</v>
      </c>
      <c r="F115" s="133">
        <v>0</v>
      </c>
    </row>
    <row r="116" spans="1:9" ht="17.399999999999999" customHeight="1" x14ac:dyDescent="0.25">
      <c r="A116" s="141" t="s">
        <v>946</v>
      </c>
      <c r="B116" s="146"/>
      <c r="C116" s="11" t="s">
        <v>947</v>
      </c>
      <c r="D116" s="10" t="s">
        <v>75</v>
      </c>
      <c r="E116" s="133">
        <v>0</v>
      </c>
      <c r="F116" s="133">
        <v>0</v>
      </c>
    </row>
    <row r="117" spans="1:9" ht="17.399999999999999" customHeight="1" x14ac:dyDescent="0.25">
      <c r="A117" s="141" t="s">
        <v>948</v>
      </c>
      <c r="B117" s="146"/>
      <c r="C117" s="11" t="s">
        <v>949</v>
      </c>
      <c r="D117" s="10" t="s">
        <v>75</v>
      </c>
      <c r="E117" s="133">
        <f>SUM(E118:E119)</f>
        <v>0</v>
      </c>
      <c r="F117" s="133">
        <f>SUM(F118:F119)</f>
        <v>0</v>
      </c>
    </row>
    <row r="118" spans="1:9" ht="17.399999999999999" customHeight="1" x14ac:dyDescent="0.25">
      <c r="A118" s="141" t="s">
        <v>950</v>
      </c>
      <c r="B118" s="146"/>
      <c r="C118" s="11" t="s">
        <v>951</v>
      </c>
      <c r="D118" s="10" t="s">
        <v>75</v>
      </c>
      <c r="E118" s="133">
        <f>SUMIF(tk_cdkt,"4211",du_co_ck)-SUMIF(tk_cdkt,"4211",du_no_ck)</f>
        <v>0</v>
      </c>
      <c r="F118" s="133">
        <f>SUMIF(tk_cdkt,"4211",du_co_dk)-SUMIF(tk_cdkt,"4211",du_no_dk)</f>
        <v>0</v>
      </c>
    </row>
    <row r="119" spans="1:9" ht="17.399999999999999" customHeight="1" x14ac:dyDescent="0.25">
      <c r="A119" s="141" t="s">
        <v>952</v>
      </c>
      <c r="B119" s="146"/>
      <c r="C119" s="11" t="s">
        <v>953</v>
      </c>
      <c r="D119" s="10" t="s">
        <v>75</v>
      </c>
      <c r="E119" s="133">
        <f>SUMIF(tk_cdkt,"4212",du_co_ck)-SUMIF(tk_cdkt,"4212",du_no_ck)</f>
        <v>0</v>
      </c>
      <c r="F119" s="133">
        <f>SUMIF(tk_cdkt,"4212",du_co_dk)-SUMIF(tk_cdkt,"4212",du_no_dk)</f>
        <v>0</v>
      </c>
    </row>
    <row r="120" spans="1:9" ht="17.399999999999999" customHeight="1" x14ac:dyDescent="0.25">
      <c r="A120" s="141" t="s">
        <v>954</v>
      </c>
      <c r="B120" s="146"/>
      <c r="C120" s="11" t="s">
        <v>955</v>
      </c>
      <c r="D120" s="10" t="s">
        <v>75</v>
      </c>
      <c r="E120" s="133">
        <v>0</v>
      </c>
      <c r="F120" s="133">
        <v>0</v>
      </c>
    </row>
    <row r="121" spans="1:9" ht="17.399999999999999" customHeight="1" x14ac:dyDescent="0.25">
      <c r="A121" s="140" t="s">
        <v>956</v>
      </c>
      <c r="B121" s="145"/>
      <c r="C121" s="13" t="s">
        <v>957</v>
      </c>
      <c r="D121" s="12" t="s">
        <v>75</v>
      </c>
      <c r="E121" s="134">
        <f>E122+E123</f>
        <v>0</v>
      </c>
      <c r="F121" s="134">
        <f>F122+F123</f>
        <v>0</v>
      </c>
    </row>
    <row r="122" spans="1:9" ht="17.399999999999999" customHeight="1" x14ac:dyDescent="0.25">
      <c r="A122" s="141" t="s">
        <v>958</v>
      </c>
      <c r="B122" s="146"/>
      <c r="C122" s="11" t="s">
        <v>959</v>
      </c>
      <c r="D122" s="10" t="s">
        <v>75</v>
      </c>
      <c r="E122" s="133">
        <v>0</v>
      </c>
      <c r="F122" s="133">
        <v>0</v>
      </c>
    </row>
    <row r="123" spans="1:9" ht="17.399999999999999" customHeight="1" x14ac:dyDescent="0.25">
      <c r="A123" s="166" t="s">
        <v>960</v>
      </c>
      <c r="B123" s="167"/>
      <c r="C123" s="168" t="s">
        <v>961</v>
      </c>
      <c r="D123" s="116" t="s">
        <v>75</v>
      </c>
      <c r="E123" s="169">
        <v>0</v>
      </c>
      <c r="F123" s="169">
        <v>0</v>
      </c>
    </row>
    <row r="124" spans="1:9" s="158" customFormat="1" ht="24" customHeight="1" x14ac:dyDescent="0.25">
      <c r="A124" s="161" t="s">
        <v>962</v>
      </c>
      <c r="B124" s="162"/>
      <c r="C124" s="163" t="s">
        <v>963</v>
      </c>
      <c r="D124" s="164" t="s">
        <v>75</v>
      </c>
      <c r="E124" s="165">
        <f>E73+E103</f>
        <v>0</v>
      </c>
      <c r="F124" s="165">
        <f>F73+F103</f>
        <v>0</v>
      </c>
    </row>
    <row r="125" spans="1:9" ht="6.75" customHeight="1" x14ac:dyDescent="0.25"/>
    <row r="126" spans="1:9" s="63" customFormat="1" ht="14.1" customHeight="1" x14ac:dyDescent="0.25">
      <c r="A126" s="136">
        <f>IF((E72+F72-E124-F124)&lt;&gt;0,"Bảng Cân đối kế toán không cân",)</f>
        <v>0</v>
      </c>
      <c r="B126" s="136"/>
      <c r="C126" s="43"/>
      <c r="D126" s="43"/>
      <c r="E126" s="58" t="str">
        <f>IF(q&lt;&gt;0,IF(q&lt;&gt;"IV","Cần Thơ, ngày "&amp;12&amp;" tháng "&amp;IF(LEN(m+3)&lt;2,"0"&amp;m+3,m+3)&amp;" năm "&amp;y,"Cần Thơ, ngày "&amp;12&amp;" tháng 01"&amp;" năm "&amp;(y+1)),)</f>
        <v>Cần Thơ, ngày 12 tháng 01 năm 2016</v>
      </c>
      <c r="F126" s="58"/>
      <c r="G126" s="58"/>
    </row>
    <row r="127" spans="1:9" s="63" customFormat="1" ht="17.25" customHeight="1" x14ac:dyDescent="0.25">
      <c r="A127" s="43"/>
      <c r="B127" s="43"/>
      <c r="C127" s="43"/>
      <c r="D127" s="43"/>
      <c r="E127" s="62"/>
      <c r="F127" s="62"/>
      <c r="G127" s="64"/>
      <c r="H127" s="64"/>
      <c r="I127" s="64"/>
    </row>
    <row r="128" spans="1:9" s="63" customFormat="1" ht="18.75" customHeight="1" x14ac:dyDescent="0.25">
      <c r="A128" s="43"/>
      <c r="B128" s="43"/>
      <c r="C128" s="43"/>
      <c r="D128" s="43"/>
      <c r="E128" s="62"/>
      <c r="F128" s="62"/>
      <c r="G128" s="64"/>
      <c r="H128" s="64"/>
      <c r="I128" s="64"/>
    </row>
    <row r="129" spans="1:9" s="63" customFormat="1" ht="14.1" customHeight="1" x14ac:dyDescent="0.25">
      <c r="A129" s="43"/>
      <c r="B129" s="43"/>
      <c r="C129" s="43"/>
      <c r="D129" s="43"/>
      <c r="E129" s="43"/>
      <c r="F129" s="43"/>
      <c r="G129" s="43"/>
      <c r="H129" s="43"/>
      <c r="I129" s="43"/>
    </row>
    <row r="130" spans="1:9" s="63" customFormat="1" ht="14.1" customHeight="1" x14ac:dyDescent="0.25">
      <c r="A130" s="42" t="s">
        <v>1008</v>
      </c>
      <c r="B130" s="43" t="s">
        <v>1009</v>
      </c>
      <c r="D130" s="43"/>
      <c r="E130" s="217" t="s">
        <v>1010</v>
      </c>
      <c r="F130" s="217"/>
      <c r="G130" s="43"/>
      <c r="I130" s="43"/>
    </row>
    <row r="131" spans="1:9" s="63" customFormat="1" ht="14.1" customHeight="1" x14ac:dyDescent="0.25">
      <c r="A131" s="59"/>
      <c r="B131" s="59"/>
      <c r="D131" s="43"/>
      <c r="E131" s="218"/>
      <c r="F131" s="218"/>
      <c r="G131" s="43"/>
      <c r="I131" s="59"/>
    </row>
    <row r="132" spans="1:9" s="63" customFormat="1" ht="14.1" customHeight="1" x14ac:dyDescent="0.25">
      <c r="A132" s="59" t="s">
        <v>730</v>
      </c>
      <c r="B132" s="59" t="s">
        <v>1011</v>
      </c>
      <c r="D132" s="43"/>
      <c r="E132" s="210" t="s">
        <v>1064</v>
      </c>
      <c r="F132" s="210"/>
      <c r="G132" s="43"/>
      <c r="I132" s="59"/>
    </row>
  </sheetData>
  <mergeCells count="8">
    <mergeCell ref="E132:F132"/>
    <mergeCell ref="A5:F5"/>
    <mergeCell ref="A6:F6"/>
    <mergeCell ref="D1:F1"/>
    <mergeCell ref="D2:F2"/>
    <mergeCell ref="D3:F3"/>
    <mergeCell ref="E130:F130"/>
    <mergeCell ref="E131:F131"/>
  </mergeCells>
  <phoneticPr fontId="16" type="noConversion"/>
  <pageMargins left="0.85" right="0.22" top="0.4" bottom="0.4" header="0.25" footer="0.2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showZeros="0" workbookViewId="0"/>
  </sheetViews>
  <sheetFormatPr defaultRowHeight="13.2" x14ac:dyDescent="0.25"/>
  <cols>
    <col min="1" max="1" width="58.88671875" customWidth="1"/>
    <col min="2" max="2" width="7.5546875" customWidth="1"/>
    <col min="3" max="3" width="7.88671875" customWidth="1"/>
    <col min="4" max="4" width="11.44140625" customWidth="1"/>
    <col min="5" max="5" width="12.44140625" customWidth="1"/>
    <col min="6" max="7" width="14.6640625" customWidth="1"/>
  </cols>
  <sheetData>
    <row r="1" spans="1:9" ht="13.8" x14ac:dyDescent="0.25">
      <c r="A1" s="186" t="str">
        <f>name</f>
        <v>Công ty A</v>
      </c>
      <c r="B1" s="41"/>
      <c r="C1" s="41"/>
      <c r="D1" s="41"/>
      <c r="E1" s="214" t="s">
        <v>1000</v>
      </c>
      <c r="F1" s="214"/>
      <c r="G1" s="214"/>
    </row>
    <row r="2" spans="1:9" x14ac:dyDescent="0.25">
      <c r="A2" s="186">
        <f>name1</f>
        <v>0</v>
      </c>
      <c r="B2" s="42"/>
      <c r="C2" s="42"/>
      <c r="D2" s="42"/>
      <c r="E2" s="215" t="s">
        <v>1001</v>
      </c>
      <c r="F2" s="215"/>
      <c r="G2" s="215"/>
    </row>
    <row r="3" spans="1:9" x14ac:dyDescent="0.25">
      <c r="A3" s="47"/>
      <c r="B3" s="48"/>
      <c r="C3" s="48"/>
      <c r="D3" s="48"/>
      <c r="E3" s="216" t="s">
        <v>1002</v>
      </c>
      <c r="F3" s="216"/>
      <c r="G3" s="216"/>
    </row>
    <row r="4" spans="1:9" ht="9" customHeight="1" x14ac:dyDescent="0.3">
      <c r="B4" s="50"/>
      <c r="C4" s="50"/>
      <c r="D4" s="50"/>
      <c r="E4" s="50"/>
      <c r="F4" s="50"/>
      <c r="G4" s="50"/>
      <c r="H4" s="50"/>
      <c r="I4" s="50"/>
    </row>
    <row r="5" spans="1:9" ht="18" customHeight="1" x14ac:dyDescent="0.3">
      <c r="A5" s="221" t="s">
        <v>998</v>
      </c>
      <c r="B5" s="221"/>
      <c r="C5" s="221"/>
      <c r="D5" s="221"/>
      <c r="E5" s="221"/>
      <c r="F5" s="221"/>
      <c r="G5" s="221"/>
      <c r="H5" s="51"/>
      <c r="I5" s="51"/>
    </row>
    <row r="6" spans="1:9" ht="17.25" customHeight="1" x14ac:dyDescent="0.25">
      <c r="A6" s="202" t="str">
        <f>"Quý "&amp;q&amp; " Năm "&amp;y</f>
        <v>Quý IV Năm 2015</v>
      </c>
      <c r="B6" s="202"/>
      <c r="C6" s="202"/>
      <c r="D6" s="202"/>
      <c r="E6" s="202"/>
      <c r="F6" s="202"/>
      <c r="G6" s="202"/>
      <c r="H6" s="45"/>
    </row>
    <row r="7" spans="1:9" s="27" customFormat="1" ht="13.5" customHeight="1" x14ac:dyDescent="0.25">
      <c r="A7"/>
      <c r="B7"/>
      <c r="C7"/>
      <c r="D7"/>
      <c r="E7"/>
      <c r="F7" s="46" t="s">
        <v>999</v>
      </c>
      <c r="G7"/>
      <c r="H7"/>
      <c r="I7"/>
    </row>
    <row r="8" spans="1:9" s="27" customFormat="1" ht="15" customHeight="1" x14ac:dyDescent="0.25">
      <c r="A8" s="222" t="s">
        <v>253</v>
      </c>
      <c r="B8" s="222" t="s">
        <v>993</v>
      </c>
      <c r="C8" s="222" t="s">
        <v>737</v>
      </c>
      <c r="D8" s="219" t="s">
        <v>1066</v>
      </c>
      <c r="E8" s="220"/>
      <c r="F8" s="219" t="s">
        <v>994</v>
      </c>
      <c r="G8" s="220"/>
      <c r="H8"/>
      <c r="I8"/>
    </row>
    <row r="9" spans="1:9" s="27" customFormat="1" ht="15" customHeight="1" x14ac:dyDescent="0.25">
      <c r="A9" s="223"/>
      <c r="B9" s="223"/>
      <c r="C9" s="223"/>
      <c r="D9" s="26" t="s">
        <v>991</v>
      </c>
      <c r="E9" s="26" t="s">
        <v>992</v>
      </c>
      <c r="F9" s="26" t="s">
        <v>991</v>
      </c>
      <c r="G9" s="26" t="s">
        <v>992</v>
      </c>
      <c r="H9"/>
      <c r="I9"/>
    </row>
    <row r="10" spans="1:9" s="27" customFormat="1" ht="12" customHeight="1" x14ac:dyDescent="0.25">
      <c r="A10" s="23" t="s">
        <v>965</v>
      </c>
      <c r="B10" s="22" t="s">
        <v>966</v>
      </c>
      <c r="C10" s="22" t="s">
        <v>967</v>
      </c>
      <c r="D10" s="22" t="s">
        <v>968</v>
      </c>
      <c r="E10" s="22" t="s">
        <v>969</v>
      </c>
      <c r="F10" s="22" t="s">
        <v>970</v>
      </c>
      <c r="G10" s="25" t="s">
        <v>995</v>
      </c>
      <c r="H10"/>
      <c r="I10"/>
    </row>
    <row r="11" spans="1:9" s="27" customFormat="1" ht="15" customHeight="1" x14ac:dyDescent="0.25">
      <c r="A11" s="28" t="s">
        <v>981</v>
      </c>
      <c r="B11" s="29" t="s">
        <v>979</v>
      </c>
      <c r="C11" s="30">
        <v>0</v>
      </c>
      <c r="D11" s="184">
        <f>IF(ISNA(INDEX(Tab,MATCH("5111",Row,0),MATCH("911",Col,0))),0,INDEX(Tab,MATCH("5111",Row,0),MATCH("911",Col,0))) + IF(ISNA(INDEX(Tab,MATCH("5113",Row,0),MATCH("911",Col,0))),0,INDEX(Tab,MATCH("5113",Row,0),MATCH("911",Col,0)))</f>
        <v>0</v>
      </c>
      <c r="E11" s="184"/>
      <c r="F11" s="184"/>
      <c r="G11" s="181"/>
    </row>
    <row r="12" spans="1:9" s="27" customFormat="1" ht="15" customHeight="1" x14ac:dyDescent="0.25">
      <c r="A12" s="31" t="s">
        <v>982</v>
      </c>
      <c r="B12" s="32" t="s">
        <v>980</v>
      </c>
      <c r="C12" s="33">
        <v>0</v>
      </c>
      <c r="D12" s="183">
        <v>0</v>
      </c>
      <c r="E12" s="183"/>
      <c r="F12" s="183"/>
      <c r="G12" s="182"/>
    </row>
    <row r="13" spans="1:9" s="27" customFormat="1" ht="15" customHeight="1" x14ac:dyDescent="0.25">
      <c r="A13" s="31" t="s">
        <v>983</v>
      </c>
      <c r="B13" s="32">
        <v>10</v>
      </c>
      <c r="C13" s="33">
        <f>C11-C12</f>
        <v>0</v>
      </c>
      <c r="D13" s="183">
        <f>D11-D12</f>
        <v>0</v>
      </c>
      <c r="E13" s="183"/>
      <c r="F13" s="183"/>
      <c r="G13" s="182"/>
    </row>
    <row r="14" spans="1:9" s="27" customFormat="1" ht="15" customHeight="1" x14ac:dyDescent="0.25">
      <c r="A14" s="31" t="s">
        <v>984</v>
      </c>
      <c r="B14" s="32">
        <v>11</v>
      </c>
      <c r="C14" s="33">
        <v>0</v>
      </c>
      <c r="D14" s="183">
        <f>IF(ISNA(INDEX(Tab,MATCH("911",Row,0),MATCH("6321",Col,0))),0,INDEX(Tab,MATCH("911",Row,0),MATCH("6321",Col,0)))</f>
        <v>0</v>
      </c>
      <c r="E14" s="183"/>
      <c r="F14" s="183"/>
      <c r="G14" s="182"/>
    </row>
    <row r="15" spans="1:9" s="27" customFormat="1" ht="15" customHeight="1" x14ac:dyDescent="0.25">
      <c r="A15" s="31" t="s">
        <v>985</v>
      </c>
      <c r="B15" s="32">
        <v>20</v>
      </c>
      <c r="C15" s="33">
        <f>C13-C14</f>
        <v>0</v>
      </c>
      <c r="D15" s="183">
        <f>D13-D14</f>
        <v>0</v>
      </c>
      <c r="E15" s="183"/>
      <c r="F15" s="183"/>
      <c r="G15" s="182"/>
    </row>
    <row r="16" spans="1:9" s="27" customFormat="1" ht="15" customHeight="1" x14ac:dyDescent="0.25">
      <c r="A16" s="31" t="s">
        <v>986</v>
      </c>
      <c r="B16" s="32">
        <v>21</v>
      </c>
      <c r="C16" s="33">
        <v>0</v>
      </c>
      <c r="D16" s="183"/>
      <c r="E16" s="183"/>
      <c r="F16" s="183"/>
      <c r="G16" s="182"/>
    </row>
    <row r="17" spans="1:9" s="27" customFormat="1" ht="15" customHeight="1" x14ac:dyDescent="0.25">
      <c r="A17" s="31" t="s">
        <v>987</v>
      </c>
      <c r="B17" s="32">
        <v>22</v>
      </c>
      <c r="C17" s="33">
        <v>0</v>
      </c>
      <c r="D17" s="183"/>
      <c r="E17" s="183"/>
      <c r="F17" s="183"/>
      <c r="G17" s="182"/>
    </row>
    <row r="18" spans="1:9" s="27" customFormat="1" ht="15" customHeight="1" x14ac:dyDescent="0.25">
      <c r="A18" s="35" t="s">
        <v>996</v>
      </c>
      <c r="B18" s="32">
        <v>23</v>
      </c>
      <c r="C18" s="36">
        <v>0</v>
      </c>
      <c r="D18" s="183"/>
      <c r="E18" s="183"/>
      <c r="F18" s="183"/>
      <c r="G18" s="182"/>
    </row>
    <row r="19" spans="1:9" s="27" customFormat="1" ht="15" customHeight="1" x14ac:dyDescent="0.25">
      <c r="A19" s="31" t="s">
        <v>988</v>
      </c>
      <c r="B19" s="32">
        <v>25</v>
      </c>
      <c r="C19" s="33">
        <v>0</v>
      </c>
      <c r="D19" s="183"/>
      <c r="E19" s="183"/>
      <c r="F19" s="183"/>
      <c r="G19" s="182"/>
    </row>
    <row r="20" spans="1:9" s="27" customFormat="1" ht="15" customHeight="1" x14ac:dyDescent="0.25">
      <c r="A20" s="31" t="s">
        <v>989</v>
      </c>
      <c r="B20" s="32">
        <v>26</v>
      </c>
      <c r="C20" s="33">
        <v>0</v>
      </c>
      <c r="D20" s="183"/>
      <c r="E20" s="183"/>
      <c r="F20" s="183"/>
      <c r="G20" s="182"/>
    </row>
    <row r="21" spans="1:9" s="27" customFormat="1" ht="15" customHeight="1" x14ac:dyDescent="0.25">
      <c r="A21" s="31" t="s">
        <v>997</v>
      </c>
      <c r="B21" s="32">
        <v>30</v>
      </c>
      <c r="C21" s="33">
        <f>C15+C16-C17-C19-C20</f>
        <v>0</v>
      </c>
      <c r="D21" s="183"/>
      <c r="E21" s="183"/>
      <c r="F21" s="183"/>
      <c r="G21" s="182"/>
    </row>
    <row r="22" spans="1:9" s="27" customFormat="1" ht="15" customHeight="1" x14ac:dyDescent="0.25">
      <c r="A22" s="31" t="s">
        <v>971</v>
      </c>
      <c r="B22" s="32">
        <v>31</v>
      </c>
      <c r="C22" s="33">
        <v>0</v>
      </c>
      <c r="D22" s="183"/>
      <c r="E22" s="183"/>
      <c r="F22" s="183"/>
      <c r="G22" s="182"/>
    </row>
    <row r="23" spans="1:9" s="27" customFormat="1" ht="15" customHeight="1" x14ac:dyDescent="0.25">
      <c r="A23" s="31" t="s">
        <v>972</v>
      </c>
      <c r="B23" s="32">
        <v>32</v>
      </c>
      <c r="C23" s="33"/>
      <c r="D23" s="183"/>
      <c r="E23" s="183"/>
      <c r="F23" s="183"/>
      <c r="G23" s="182"/>
    </row>
    <row r="24" spans="1:9" s="27" customFormat="1" ht="15" customHeight="1" x14ac:dyDescent="0.25">
      <c r="A24" s="31" t="s">
        <v>973</v>
      </c>
      <c r="B24" s="32">
        <v>40</v>
      </c>
      <c r="C24" s="33"/>
      <c r="D24" s="183"/>
      <c r="E24" s="183"/>
      <c r="F24" s="183"/>
      <c r="G24" s="182"/>
    </row>
    <row r="25" spans="1:9" ht="15" customHeight="1" x14ac:dyDescent="0.25">
      <c r="A25" s="31" t="s">
        <v>974</v>
      </c>
      <c r="B25" s="32">
        <v>50</v>
      </c>
      <c r="C25" s="33"/>
      <c r="D25" s="183"/>
      <c r="E25" s="183"/>
      <c r="F25" s="183"/>
      <c r="G25" s="182"/>
      <c r="H25" s="27"/>
      <c r="I25" s="27"/>
    </row>
    <row r="26" spans="1:9" ht="15" customHeight="1" x14ac:dyDescent="0.25">
      <c r="A26" s="31" t="s">
        <v>975</v>
      </c>
      <c r="B26" s="32">
        <v>51</v>
      </c>
      <c r="C26" s="33"/>
      <c r="D26" s="183"/>
      <c r="E26" s="183"/>
      <c r="F26" s="183"/>
      <c r="G26" s="182"/>
      <c r="H26" s="27"/>
      <c r="I26" s="27"/>
    </row>
    <row r="27" spans="1:9" ht="15" customHeight="1" x14ac:dyDescent="0.25">
      <c r="A27" s="31" t="s">
        <v>976</v>
      </c>
      <c r="B27" s="32">
        <v>52</v>
      </c>
      <c r="C27" s="33"/>
      <c r="D27" s="183"/>
      <c r="E27" s="183"/>
      <c r="F27" s="183"/>
      <c r="G27" s="182"/>
      <c r="H27" s="27"/>
      <c r="I27" s="27"/>
    </row>
    <row r="28" spans="1:9" ht="15" customHeight="1" x14ac:dyDescent="0.25">
      <c r="A28" s="31" t="s">
        <v>990</v>
      </c>
      <c r="B28" s="32">
        <v>60</v>
      </c>
      <c r="C28" s="33"/>
      <c r="D28" s="183"/>
      <c r="E28" s="183"/>
      <c r="F28" s="183"/>
      <c r="G28" s="182"/>
      <c r="H28" s="27"/>
      <c r="I28" s="27"/>
    </row>
    <row r="29" spans="1:9" ht="15" customHeight="1" x14ac:dyDescent="0.25">
      <c r="A29" s="31" t="s">
        <v>977</v>
      </c>
      <c r="B29" s="32">
        <v>70</v>
      </c>
      <c r="C29" s="33">
        <v>0</v>
      </c>
      <c r="D29" s="33"/>
      <c r="E29" s="33">
        <v>0</v>
      </c>
      <c r="F29" s="33">
        <v>0</v>
      </c>
      <c r="G29" s="34"/>
      <c r="H29" s="27"/>
      <c r="I29" s="27"/>
    </row>
    <row r="30" spans="1:9" ht="15" customHeight="1" x14ac:dyDescent="0.25">
      <c r="A30" s="37" t="s">
        <v>978</v>
      </c>
      <c r="B30" s="38">
        <v>71</v>
      </c>
      <c r="C30" s="39"/>
      <c r="D30" s="39"/>
      <c r="E30" s="39"/>
      <c r="F30" s="39"/>
      <c r="G30" s="39"/>
      <c r="H30" s="27"/>
      <c r="I30" s="27"/>
    </row>
    <row r="31" spans="1:9" ht="9" customHeight="1" x14ac:dyDescent="0.25"/>
    <row r="32" spans="1:9" ht="15.6" x14ac:dyDescent="0.3">
      <c r="A32" s="52"/>
      <c r="B32" s="52"/>
      <c r="C32" s="52"/>
      <c r="D32" s="52"/>
      <c r="E32" s="52"/>
      <c r="F32" s="58" t="str">
        <f>IF(q&lt;&gt;0,IF(q&lt;&gt;"IV","   Cần Thơ, ngày "&amp;15&amp;" tháng "&amp;IF(LEN(m+3)&lt;2,"0"&amp;m+3,m+3)&amp;" năm "&amp;y,"Cần Thơ, ngày "&amp;12&amp;" tháng 01"&amp;" năm "&amp;(y+1)),)</f>
        <v>Cần Thơ, ngày 12 tháng 01 năm 2016</v>
      </c>
      <c r="G32" s="58"/>
      <c r="H32" s="58"/>
    </row>
    <row r="33" spans="1:10" ht="15.6" x14ac:dyDescent="0.3">
      <c r="A33" s="44"/>
      <c r="B33" s="44"/>
      <c r="C33" s="44"/>
      <c r="D33" s="44"/>
      <c r="E33" s="44"/>
      <c r="F33" s="44"/>
      <c r="G33" s="44"/>
      <c r="H33" s="44"/>
      <c r="I33" s="44"/>
      <c r="J33" s="53"/>
    </row>
    <row r="34" spans="1:10" ht="15" customHeight="1" x14ac:dyDescent="0.3">
      <c r="A34" s="54"/>
      <c r="B34" s="44"/>
      <c r="C34" s="44"/>
      <c r="D34" s="44"/>
      <c r="E34" s="55"/>
      <c r="F34" s="44"/>
      <c r="G34" s="44"/>
      <c r="H34" s="44"/>
      <c r="I34" s="44"/>
      <c r="J34" s="53"/>
    </row>
    <row r="35" spans="1:10" ht="18" customHeight="1" x14ac:dyDescent="0.3">
      <c r="A35" s="44"/>
      <c r="B35" s="44"/>
      <c r="C35" s="44"/>
      <c r="D35" s="44"/>
      <c r="E35" s="44"/>
      <c r="F35" s="44"/>
      <c r="G35" s="44"/>
      <c r="H35" s="44"/>
      <c r="I35" s="44"/>
      <c r="J35" s="53"/>
    </row>
    <row r="36" spans="1:10" ht="15.6" x14ac:dyDescent="0.3">
      <c r="A36" s="42" t="s">
        <v>1003</v>
      </c>
      <c r="B36" s="42" t="s">
        <v>1004</v>
      </c>
      <c r="C36" s="56"/>
      <c r="D36" s="44"/>
      <c r="E36" s="42"/>
      <c r="F36" s="42" t="s">
        <v>1005</v>
      </c>
      <c r="G36" s="42"/>
      <c r="I36" s="42"/>
      <c r="J36" s="42"/>
    </row>
    <row r="37" spans="1:10" s="27" customFormat="1" x14ac:dyDescent="0.25">
      <c r="A37" s="59"/>
      <c r="B37" s="59"/>
      <c r="C37" s="56"/>
      <c r="D37" s="45"/>
      <c r="E37" s="60"/>
      <c r="F37" s="59"/>
      <c r="G37" s="59"/>
      <c r="I37" s="59"/>
      <c r="J37" s="59"/>
    </row>
    <row r="38" spans="1:10" s="27" customFormat="1" x14ac:dyDescent="0.25">
      <c r="A38" s="59" t="s">
        <v>730</v>
      </c>
      <c r="B38" s="59" t="s">
        <v>1006</v>
      </c>
      <c r="C38" s="56"/>
      <c r="D38" s="45"/>
      <c r="E38" s="60"/>
      <c r="F38" s="59" t="s">
        <v>732</v>
      </c>
      <c r="G38" s="59"/>
      <c r="I38" s="59"/>
      <c r="J38" s="59"/>
    </row>
  </sheetData>
  <mergeCells count="10">
    <mergeCell ref="E3:G3"/>
    <mergeCell ref="E1:G1"/>
    <mergeCell ref="E2:G2"/>
    <mergeCell ref="F8:G8"/>
    <mergeCell ref="A5:G5"/>
    <mergeCell ref="A6:G6"/>
    <mergeCell ref="A8:A9"/>
    <mergeCell ref="B8:B9"/>
    <mergeCell ref="C8:C9"/>
    <mergeCell ref="D8:E8"/>
  </mergeCells>
  <phoneticPr fontId="16" type="noConversion"/>
  <pageMargins left="0.75" right="0.75" top="0.56000000000000005" bottom="0.21" header="0.5" footer="0.18"/>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7" workbookViewId="0">
      <selection activeCell="E53" sqref="E53"/>
    </sheetView>
  </sheetViews>
  <sheetFormatPr defaultColWidth="9.109375" defaultRowHeight="13.8" x14ac:dyDescent="0.25"/>
  <cols>
    <col min="1" max="1" width="49.44140625" style="5" customWidth="1"/>
    <col min="2" max="2" width="14" style="5" customWidth="1"/>
    <col min="3" max="3" width="6.5546875" style="5" customWidth="1"/>
    <col min="4" max="4" width="7.88671875" style="5" customWidth="1"/>
    <col min="5" max="5" width="14" style="5" customWidth="1"/>
    <col min="6" max="6" width="14.44140625" style="5" customWidth="1"/>
    <col min="7" max="16384" width="9.109375" style="5"/>
  </cols>
  <sheetData>
    <row r="1" spans="1:9" x14ac:dyDescent="0.25">
      <c r="A1" s="40"/>
      <c r="B1" s="40"/>
      <c r="C1" s="41"/>
      <c r="D1" s="214" t="s">
        <v>1045</v>
      </c>
      <c r="E1" s="214"/>
      <c r="F1" s="214"/>
    </row>
    <row r="2" spans="1:9" x14ac:dyDescent="0.25">
      <c r="A2" s="40"/>
      <c r="B2" s="40"/>
      <c r="C2" s="42"/>
      <c r="D2" s="215" t="s">
        <v>1001</v>
      </c>
      <c r="E2" s="215"/>
      <c r="F2" s="215"/>
    </row>
    <row r="3" spans="1:9" x14ac:dyDescent="0.25">
      <c r="D3" s="216" t="s">
        <v>1002</v>
      </c>
      <c r="E3" s="216"/>
      <c r="F3" s="216"/>
    </row>
    <row r="4" spans="1:9" ht="10.5" customHeight="1" x14ac:dyDescent="0.25">
      <c r="D4" s="49"/>
      <c r="E4" s="49"/>
      <c r="F4" s="49"/>
    </row>
    <row r="5" spans="1:9" ht="18" customHeight="1" x14ac:dyDescent="0.25">
      <c r="A5" s="230" t="s">
        <v>1042</v>
      </c>
      <c r="B5" s="230"/>
      <c r="C5" s="230"/>
      <c r="D5" s="230"/>
      <c r="E5" s="230"/>
      <c r="F5" s="230"/>
      <c r="G5" s="93"/>
      <c r="H5" s="93"/>
      <c r="I5" s="93"/>
    </row>
    <row r="6" spans="1:9" x14ac:dyDescent="0.25">
      <c r="A6" s="231" t="s">
        <v>1043</v>
      </c>
      <c r="B6" s="231"/>
      <c r="C6" s="231"/>
      <c r="D6" s="231"/>
      <c r="E6" s="231"/>
      <c r="F6" s="231"/>
      <c r="G6" s="94"/>
      <c r="H6" s="94"/>
      <c r="I6" s="94"/>
    </row>
    <row r="7" spans="1:9" x14ac:dyDescent="0.25">
      <c r="A7" s="232" t="str">
        <f>"Năm "&amp;y</f>
        <v>Năm 2015</v>
      </c>
      <c r="B7" s="232"/>
      <c r="C7" s="232"/>
      <c r="D7" s="232"/>
      <c r="E7" s="232"/>
      <c r="F7" s="232"/>
      <c r="G7" s="95"/>
      <c r="H7" s="95"/>
      <c r="I7" s="95"/>
    </row>
    <row r="8" spans="1:9" ht="11.25" customHeight="1" x14ac:dyDescent="0.25"/>
    <row r="9" spans="1:9" ht="15.75" customHeight="1" x14ac:dyDescent="0.25">
      <c r="A9" s="224" t="s">
        <v>253</v>
      </c>
      <c r="B9" s="225"/>
      <c r="C9" s="233" t="s">
        <v>993</v>
      </c>
      <c r="D9" s="233" t="s">
        <v>737</v>
      </c>
      <c r="E9" s="234" t="s">
        <v>1044</v>
      </c>
      <c r="F9" s="234"/>
    </row>
    <row r="10" spans="1:9" ht="15" customHeight="1" x14ac:dyDescent="0.25">
      <c r="A10" s="226"/>
      <c r="B10" s="227"/>
      <c r="C10" s="233"/>
      <c r="D10" s="233"/>
      <c r="E10" s="70" t="s">
        <v>991</v>
      </c>
      <c r="F10" s="70" t="s">
        <v>992</v>
      </c>
    </row>
    <row r="11" spans="1:9" ht="12.75" customHeight="1" x14ac:dyDescent="0.25">
      <c r="A11" s="228" t="s">
        <v>965</v>
      </c>
      <c r="B11" s="229"/>
      <c r="C11" s="22" t="s">
        <v>966</v>
      </c>
      <c r="D11" s="22" t="s">
        <v>967</v>
      </c>
      <c r="E11" s="22" t="s">
        <v>968</v>
      </c>
      <c r="F11" s="22" t="s">
        <v>969</v>
      </c>
    </row>
    <row r="12" spans="1:9" ht="18" customHeight="1" x14ac:dyDescent="0.25">
      <c r="A12" s="86" t="s">
        <v>1013</v>
      </c>
      <c r="B12" s="79"/>
      <c r="C12" s="65"/>
      <c r="D12" s="65"/>
      <c r="E12" s="19"/>
      <c r="F12" s="19"/>
    </row>
    <row r="13" spans="1:9" ht="18" customHeight="1" x14ac:dyDescent="0.25">
      <c r="A13" s="85" t="s">
        <v>1014</v>
      </c>
      <c r="B13" s="84"/>
      <c r="C13" s="65">
        <v>1</v>
      </c>
      <c r="D13" s="65"/>
      <c r="E13" s="19"/>
      <c r="F13" s="19"/>
    </row>
    <row r="14" spans="1:9" ht="18" customHeight="1" x14ac:dyDescent="0.25">
      <c r="A14" s="85" t="s">
        <v>1015</v>
      </c>
      <c r="B14" s="80"/>
      <c r="C14" s="65">
        <v>2</v>
      </c>
      <c r="D14" s="65"/>
      <c r="E14" s="19"/>
      <c r="F14" s="19"/>
    </row>
    <row r="15" spans="1:9" ht="18" customHeight="1" x14ac:dyDescent="0.25">
      <c r="A15" s="85" t="s">
        <v>1016</v>
      </c>
      <c r="B15" s="80"/>
      <c r="C15" s="65">
        <v>3</v>
      </c>
      <c r="D15" s="65"/>
      <c r="E15" s="19"/>
      <c r="F15" s="19"/>
    </row>
    <row r="16" spans="1:9" ht="18" customHeight="1" x14ac:dyDescent="0.25">
      <c r="A16" s="85" t="s">
        <v>1017</v>
      </c>
      <c r="B16" s="80"/>
      <c r="C16" s="65">
        <v>4</v>
      </c>
      <c r="D16" s="65"/>
      <c r="E16" s="19"/>
      <c r="F16" s="19"/>
    </row>
    <row r="17" spans="1:6" ht="18" customHeight="1" x14ac:dyDescent="0.25">
      <c r="A17" s="85" t="s">
        <v>1018</v>
      </c>
      <c r="B17" s="80"/>
      <c r="C17" s="65">
        <v>5</v>
      </c>
      <c r="D17" s="65"/>
      <c r="E17" s="19"/>
      <c r="F17" s="19"/>
    </row>
    <row r="18" spans="1:6" ht="18" customHeight="1" x14ac:dyDescent="0.25">
      <c r="A18" s="85" t="s">
        <v>1019</v>
      </c>
      <c r="B18" s="80"/>
      <c r="C18" s="65">
        <v>6</v>
      </c>
      <c r="D18" s="65"/>
      <c r="E18" s="19"/>
      <c r="F18" s="19"/>
    </row>
    <row r="19" spans="1:6" ht="18" customHeight="1" x14ac:dyDescent="0.25">
      <c r="A19" s="85" t="s">
        <v>1020</v>
      </c>
      <c r="B19" s="80"/>
      <c r="C19" s="65">
        <v>7</v>
      </c>
      <c r="D19" s="65"/>
      <c r="E19" s="19"/>
      <c r="F19" s="19"/>
    </row>
    <row r="20" spans="1:6" ht="18" customHeight="1" x14ac:dyDescent="0.25">
      <c r="A20" s="87" t="s">
        <v>1021</v>
      </c>
      <c r="B20" s="81"/>
      <c r="C20" s="66">
        <v>20</v>
      </c>
      <c r="D20" s="66"/>
      <c r="E20" s="20"/>
      <c r="F20" s="20"/>
    </row>
    <row r="21" spans="1:6" ht="18" customHeight="1" x14ac:dyDescent="0.25">
      <c r="A21" s="86"/>
      <c r="B21" s="82"/>
      <c r="C21" s="65"/>
      <c r="D21" s="65"/>
      <c r="E21" s="19"/>
      <c r="F21" s="19"/>
    </row>
    <row r="22" spans="1:6" ht="18" customHeight="1" x14ac:dyDescent="0.25">
      <c r="A22" s="86" t="s">
        <v>1022</v>
      </c>
      <c r="B22" s="82"/>
      <c r="C22" s="65"/>
      <c r="D22" s="65"/>
      <c r="E22" s="19"/>
      <c r="F22" s="19"/>
    </row>
    <row r="23" spans="1:6" ht="18" customHeight="1" x14ac:dyDescent="0.25">
      <c r="A23" s="85" t="s">
        <v>1023</v>
      </c>
      <c r="B23" s="80"/>
      <c r="C23" s="65">
        <v>21</v>
      </c>
      <c r="D23" s="65"/>
      <c r="E23" s="19"/>
      <c r="F23" s="19"/>
    </row>
    <row r="24" spans="1:6" ht="18" customHeight="1" x14ac:dyDescent="0.25">
      <c r="A24" s="85" t="s">
        <v>1024</v>
      </c>
      <c r="B24" s="80"/>
      <c r="C24" s="65">
        <v>22</v>
      </c>
      <c r="D24" s="65"/>
      <c r="E24" s="19"/>
      <c r="F24" s="19"/>
    </row>
    <row r="25" spans="1:6" ht="18" customHeight="1" x14ac:dyDescent="0.25">
      <c r="A25" s="85" t="s">
        <v>1025</v>
      </c>
      <c r="B25" s="80"/>
      <c r="C25" s="65">
        <v>23</v>
      </c>
      <c r="D25" s="65"/>
      <c r="E25" s="19"/>
      <c r="F25" s="19"/>
    </row>
    <row r="26" spans="1:6" ht="18" customHeight="1" x14ac:dyDescent="0.25">
      <c r="A26" s="85" t="s">
        <v>1026</v>
      </c>
      <c r="B26" s="80"/>
      <c r="C26" s="65">
        <v>24</v>
      </c>
      <c r="D26" s="65"/>
      <c r="E26" s="19"/>
      <c r="F26" s="19"/>
    </row>
    <row r="27" spans="1:6" ht="18" customHeight="1" x14ac:dyDescent="0.25">
      <c r="A27" s="85" t="s">
        <v>1027</v>
      </c>
      <c r="B27" s="80"/>
      <c r="C27" s="65">
        <v>25</v>
      </c>
      <c r="D27" s="65"/>
      <c r="E27" s="19"/>
      <c r="F27" s="19"/>
    </row>
    <row r="28" spans="1:6" ht="18" customHeight="1" x14ac:dyDescent="0.25">
      <c r="A28" s="85" t="s">
        <v>1028</v>
      </c>
      <c r="B28" s="80"/>
      <c r="C28" s="65">
        <v>26</v>
      </c>
      <c r="D28" s="65"/>
      <c r="E28" s="19"/>
      <c r="F28" s="19"/>
    </row>
    <row r="29" spans="1:6" ht="18" customHeight="1" x14ac:dyDescent="0.25">
      <c r="A29" s="85" t="s">
        <v>1029</v>
      </c>
      <c r="B29" s="80"/>
      <c r="C29" s="65">
        <v>27</v>
      </c>
      <c r="D29" s="65"/>
      <c r="E29" s="19"/>
      <c r="F29" s="19"/>
    </row>
    <row r="30" spans="1:6" ht="18" customHeight="1" x14ac:dyDescent="0.25">
      <c r="A30" s="87" t="s">
        <v>1030</v>
      </c>
      <c r="B30" s="81"/>
      <c r="C30" s="66">
        <v>30</v>
      </c>
      <c r="D30" s="66"/>
      <c r="E30" s="20"/>
      <c r="F30" s="20"/>
    </row>
    <row r="31" spans="1:6" ht="18" customHeight="1" x14ac:dyDescent="0.25">
      <c r="A31" s="86"/>
      <c r="B31" s="82"/>
      <c r="C31" s="65"/>
      <c r="D31" s="65"/>
      <c r="E31" s="19"/>
      <c r="F31" s="19"/>
    </row>
    <row r="32" spans="1:6" ht="18" customHeight="1" x14ac:dyDescent="0.25">
      <c r="A32" s="86" t="s">
        <v>1031</v>
      </c>
      <c r="B32" s="82"/>
      <c r="C32" s="65"/>
      <c r="D32" s="65"/>
      <c r="E32" s="19"/>
      <c r="F32" s="19"/>
    </row>
    <row r="33" spans="1:8" ht="18" customHeight="1" x14ac:dyDescent="0.25">
      <c r="A33" s="85" t="s">
        <v>1032</v>
      </c>
      <c r="B33" s="80"/>
      <c r="C33" s="65">
        <v>31</v>
      </c>
      <c r="D33" s="65"/>
      <c r="E33" s="19"/>
      <c r="F33" s="19"/>
    </row>
    <row r="34" spans="1:8" ht="18" customHeight="1" x14ac:dyDescent="0.25">
      <c r="A34" s="85" t="s">
        <v>1046</v>
      </c>
      <c r="B34" s="80"/>
      <c r="C34" s="65">
        <v>32</v>
      </c>
      <c r="D34" s="65"/>
      <c r="E34" s="19"/>
      <c r="F34" s="19"/>
    </row>
    <row r="35" spans="1:8" ht="18" customHeight="1" x14ac:dyDescent="0.25">
      <c r="A35" s="85" t="s">
        <v>1033</v>
      </c>
      <c r="B35" s="80"/>
      <c r="C35" s="65">
        <v>33</v>
      </c>
      <c r="D35" s="65"/>
      <c r="E35" s="19"/>
      <c r="F35" s="19"/>
    </row>
    <row r="36" spans="1:8" ht="18" customHeight="1" x14ac:dyDescent="0.25">
      <c r="A36" s="85" t="s">
        <v>1034</v>
      </c>
      <c r="B36" s="80"/>
      <c r="C36" s="65">
        <v>34</v>
      </c>
      <c r="D36" s="65"/>
      <c r="E36" s="19"/>
      <c r="F36" s="19"/>
    </row>
    <row r="37" spans="1:8" ht="18" customHeight="1" x14ac:dyDescent="0.25">
      <c r="A37" s="85" t="s">
        <v>1035</v>
      </c>
      <c r="B37" s="80"/>
      <c r="C37" s="65">
        <v>35</v>
      </c>
      <c r="D37" s="65"/>
      <c r="E37" s="19"/>
      <c r="F37" s="19"/>
    </row>
    <row r="38" spans="1:8" ht="18" customHeight="1" x14ac:dyDescent="0.25">
      <c r="A38" s="85" t="s">
        <v>1036</v>
      </c>
      <c r="B38" s="80"/>
      <c r="C38" s="65">
        <v>36</v>
      </c>
      <c r="D38" s="65"/>
      <c r="E38" s="19"/>
      <c r="F38" s="19"/>
    </row>
    <row r="39" spans="1:8" ht="18" customHeight="1" x14ac:dyDescent="0.25">
      <c r="A39" s="87" t="s">
        <v>1037</v>
      </c>
      <c r="B39" s="81"/>
      <c r="C39" s="66">
        <v>40</v>
      </c>
      <c r="D39" s="66"/>
      <c r="E39" s="20"/>
      <c r="F39" s="20"/>
    </row>
    <row r="40" spans="1:8" ht="18" customHeight="1" x14ac:dyDescent="0.25">
      <c r="A40" s="86" t="s">
        <v>1038</v>
      </c>
      <c r="B40" s="82"/>
      <c r="C40" s="69">
        <v>50</v>
      </c>
      <c r="D40" s="69"/>
      <c r="E40" s="19"/>
      <c r="F40" s="19"/>
    </row>
    <row r="41" spans="1:8" ht="18" customHeight="1" x14ac:dyDescent="0.25">
      <c r="A41" s="86" t="s">
        <v>1039</v>
      </c>
      <c r="B41" s="82"/>
      <c r="C41" s="69">
        <v>60</v>
      </c>
      <c r="D41" s="69"/>
      <c r="E41" s="19"/>
      <c r="F41" s="19"/>
    </row>
    <row r="42" spans="1:8" ht="18" customHeight="1" x14ac:dyDescent="0.25">
      <c r="A42" s="85" t="s">
        <v>1040</v>
      </c>
      <c r="B42" s="80"/>
      <c r="C42" s="65">
        <v>61</v>
      </c>
      <c r="D42" s="65"/>
      <c r="E42" s="19"/>
      <c r="F42" s="19"/>
    </row>
    <row r="43" spans="1:8" ht="18" customHeight="1" x14ac:dyDescent="0.25">
      <c r="A43" s="88" t="s">
        <v>1041</v>
      </c>
      <c r="B43" s="83"/>
      <c r="C43" s="67">
        <v>70</v>
      </c>
      <c r="D43" s="68"/>
      <c r="E43" s="21"/>
      <c r="F43" s="21"/>
    </row>
    <row r="45" spans="1:8" x14ac:dyDescent="0.25">
      <c r="A45" s="71"/>
      <c r="B45" s="71"/>
      <c r="C45" s="71"/>
      <c r="D45" s="89" t="str">
        <f>IF(q&lt;&gt;0,IF(q&lt;&gt;"IV","     Cần Thơ, ngày "&amp;15&amp;" tháng "&amp;IF(LEN(m+3)&lt;2,"0"&amp;m+3,m+3)&amp;" năm "&amp;y,"Cần Thơ, ngày "&amp;6&amp;" tháng 02"&amp;" năm "&amp;(y+1)),)</f>
        <v>Cần Thơ, ngày 6 tháng 02 năm 2016</v>
      </c>
      <c r="F45" s="89"/>
      <c r="G45" s="89"/>
    </row>
    <row r="46" spans="1:8" x14ac:dyDescent="0.25">
      <c r="A46" s="71"/>
      <c r="B46" s="71"/>
      <c r="C46" s="72"/>
      <c r="D46" s="72"/>
      <c r="E46" s="72"/>
      <c r="F46" s="24"/>
      <c r="G46" s="232"/>
      <c r="H46" s="232"/>
    </row>
    <row r="47" spans="1:8" x14ac:dyDescent="0.25">
      <c r="A47" s="71"/>
      <c r="B47" s="71"/>
      <c r="C47" s="71"/>
      <c r="D47" s="71"/>
      <c r="E47" s="73"/>
      <c r="F47" s="73"/>
      <c r="G47" s="71"/>
      <c r="H47" s="74"/>
    </row>
    <row r="48" spans="1:8" ht="11.25" customHeight="1" x14ac:dyDescent="0.25">
      <c r="A48" s="71"/>
      <c r="B48" s="71"/>
      <c r="C48" s="71"/>
      <c r="D48" s="71"/>
      <c r="E48" s="73"/>
      <c r="F48" s="73"/>
      <c r="G48" s="71"/>
      <c r="H48" s="75"/>
    </row>
    <row r="49" spans="1:8" x14ac:dyDescent="0.25">
      <c r="A49" s="76"/>
      <c r="B49" s="76"/>
      <c r="C49" s="71"/>
      <c r="D49" s="71"/>
      <c r="E49" s="73"/>
      <c r="F49" s="73"/>
      <c r="G49" s="74"/>
      <c r="H49" s="71"/>
    </row>
    <row r="50" spans="1:8" x14ac:dyDescent="0.25">
      <c r="A50" s="42" t="s">
        <v>1003</v>
      </c>
      <c r="B50" s="42" t="s">
        <v>1004</v>
      </c>
      <c r="C50" s="42"/>
      <c r="E50" s="90" t="s">
        <v>1005</v>
      </c>
      <c r="F50" s="42"/>
    </row>
    <row r="51" spans="1:8" x14ac:dyDescent="0.25">
      <c r="A51" s="77"/>
      <c r="B51" s="40"/>
      <c r="C51" s="57"/>
      <c r="E51" s="91"/>
      <c r="F51" s="78"/>
    </row>
    <row r="52" spans="1:8" x14ac:dyDescent="0.25">
      <c r="A52" s="40" t="s">
        <v>730</v>
      </c>
      <c r="B52" s="40" t="s">
        <v>1006</v>
      </c>
      <c r="C52" s="57"/>
      <c r="E52" s="91" t="s">
        <v>732</v>
      </c>
      <c r="F52" s="78"/>
    </row>
    <row r="53" spans="1:8" x14ac:dyDescent="0.25">
      <c r="G53" s="92"/>
    </row>
  </sheetData>
  <mergeCells count="12">
    <mergeCell ref="G46:H46"/>
    <mergeCell ref="D1:F1"/>
    <mergeCell ref="D2:F2"/>
    <mergeCell ref="D3:F3"/>
    <mergeCell ref="E9:F9"/>
    <mergeCell ref="D9:D10"/>
    <mergeCell ref="A9:B10"/>
    <mergeCell ref="A11:B11"/>
    <mergeCell ref="A5:F5"/>
    <mergeCell ref="A6:F6"/>
    <mergeCell ref="A7:F7"/>
    <mergeCell ref="C9:C10"/>
  </mergeCells>
  <phoneticPr fontId="16" type="noConversion"/>
  <pageMargins left="0.63" right="0.24" top="0.71" bottom="0.56000000000000005"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822"/>
  <sheetViews>
    <sheetView tabSelected="1" topLeftCell="A154" zoomScaleNormal="100" workbookViewId="0">
      <selection activeCell="BI821" sqref="BI821"/>
    </sheetView>
  </sheetViews>
  <sheetFormatPr defaultRowHeight="13.2" x14ac:dyDescent="0.25"/>
  <cols>
    <col min="1" max="1" width="13.109375" customWidth="1"/>
    <col min="2" max="2" width="3.5546875" customWidth="1"/>
    <col min="3" max="3" width="0.5546875" customWidth="1"/>
    <col min="4" max="4" width="1" customWidth="1"/>
    <col min="5" max="5" width="1.5546875" customWidth="1"/>
    <col min="6" max="6" width="0.44140625" customWidth="1"/>
    <col min="7" max="7" width="5.6640625" customWidth="1"/>
    <col min="8" max="8" width="2" customWidth="1"/>
    <col min="9" max="9" width="0.88671875" customWidth="1"/>
    <col min="10" max="10" width="1.5546875" customWidth="1"/>
    <col min="11" max="13" width="0.5546875" customWidth="1"/>
    <col min="14" max="14" width="1" customWidth="1"/>
    <col min="15" max="15" width="1.5546875" customWidth="1"/>
    <col min="16" max="16" width="0.5546875" customWidth="1"/>
    <col min="17" max="17" width="2" customWidth="1"/>
    <col min="18" max="18" width="3.5546875" customWidth="1"/>
    <col min="19" max="19" width="1" customWidth="1"/>
    <col min="20" max="20" width="1.5546875" customWidth="1"/>
    <col min="21" max="21" width="0.5546875" customWidth="1"/>
    <col min="22" max="22" width="0.88671875" customWidth="1"/>
    <col min="23" max="23" width="0.5546875" customWidth="1"/>
    <col min="24" max="24" width="1" customWidth="1"/>
    <col min="25" max="25" width="2" customWidth="1"/>
    <col min="26" max="26" width="1.5546875" customWidth="1"/>
    <col min="27" max="27" width="2" customWidth="1"/>
    <col min="28" max="28" width="0.5546875" customWidth="1"/>
    <col min="29" max="29" width="3" customWidth="1"/>
    <col min="30" max="32" width="0.5546875" customWidth="1"/>
    <col min="33" max="33" width="1.5546875" customWidth="1"/>
    <col min="34" max="34" width="1" customWidth="1"/>
    <col min="35" max="35" width="0.5546875" customWidth="1"/>
    <col min="36" max="36" width="0.88671875" customWidth="1"/>
    <col min="37" max="37" width="0.5546875" customWidth="1"/>
    <col min="38" max="40" width="1" customWidth="1"/>
    <col min="41" max="41" width="3.5546875" customWidth="1"/>
    <col min="42" max="42" width="0.88671875" customWidth="1"/>
    <col min="43" max="43" width="0.5546875" customWidth="1"/>
    <col min="44" max="44" width="1.5546875" customWidth="1"/>
    <col min="45" max="45" width="0.5546875" customWidth="1"/>
    <col min="46" max="46" width="1.5546875" customWidth="1"/>
    <col min="47" max="47" width="1" customWidth="1"/>
    <col min="48" max="48" width="0.5546875" customWidth="1"/>
    <col min="49" max="49" width="1.5546875" customWidth="1"/>
    <col min="50" max="50" width="0.44140625" customWidth="1"/>
    <col min="51" max="52" width="1" customWidth="1"/>
    <col min="53" max="53" width="0.5546875" customWidth="1"/>
    <col min="54" max="54" width="2" customWidth="1"/>
    <col min="55" max="55" width="0.5546875" customWidth="1"/>
    <col min="56" max="56" width="1.5546875" customWidth="1"/>
    <col min="57" max="57" width="0.5546875" customWidth="1"/>
    <col min="58" max="58" width="1.44140625" customWidth="1"/>
    <col min="59" max="59" width="8.88671875" customWidth="1"/>
  </cols>
  <sheetData>
    <row r="1" spans="1:59" ht="14.7" customHeight="1" x14ac:dyDescent="0.25">
      <c r="A1" s="306" t="str">
        <f>name</f>
        <v>Công ty A</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I1" s="307" t="s">
        <v>76</v>
      </c>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row>
    <row r="2" spans="1:59" ht="2.85" customHeight="1" x14ac:dyDescent="0.25">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row>
    <row r="3" spans="1:59" ht="12" customHeight="1" x14ac:dyDescent="0.2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G3" s="312" t="s">
        <v>77</v>
      </c>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row>
    <row r="4" spans="1:59" ht="12" customHeight="1" x14ac:dyDescent="0.25">
      <c r="A4" s="308"/>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row>
    <row r="5" spans="1:59" ht="7.5" customHeight="1" x14ac:dyDescent="0.25">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row>
    <row r="6" spans="1:59" ht="9" customHeight="1" x14ac:dyDescent="0.25"/>
    <row r="7" spans="1:59" ht="22.95" customHeight="1" x14ac:dyDescent="0.25">
      <c r="A7" s="309" t="s">
        <v>735</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row>
    <row r="8" spans="1:59" ht="2.85" customHeight="1" x14ac:dyDescent="0.25"/>
    <row r="9" spans="1:59" ht="20.25" customHeight="1" x14ac:dyDescent="0.25">
      <c r="A9" s="310" t="s">
        <v>1055</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row>
    <row r="10" spans="1:59" ht="16.95" customHeight="1" x14ac:dyDescent="0.25">
      <c r="A10" s="239" t="s">
        <v>78</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row>
    <row r="11" spans="1:59" ht="17.7" customHeight="1" x14ac:dyDescent="0.25">
      <c r="A11" s="298" t="s">
        <v>1067</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row>
    <row r="12" spans="1:59" ht="16.95" customHeight="1" x14ac:dyDescent="0.25">
      <c r="A12" s="298" t="s">
        <v>1068</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row>
    <row r="13" spans="1:59" ht="17.7" customHeight="1" x14ac:dyDescent="0.25">
      <c r="A13" s="298" t="s">
        <v>1069</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row>
    <row r="14" spans="1:59" ht="17.7" customHeight="1" x14ac:dyDescent="0.25">
      <c r="A14" s="236" t="s">
        <v>79</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row>
    <row r="15" spans="1:59" ht="16.95" customHeight="1" x14ac:dyDescent="0.25">
      <c r="A15" s="236" t="s">
        <v>80</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row>
    <row r="16" spans="1:59" ht="17.7" customHeight="1" x14ac:dyDescent="0.25">
      <c r="A16" s="236" t="s">
        <v>81</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row>
    <row r="17" spans="1:59" ht="17.7" customHeight="1" x14ac:dyDescent="0.25">
      <c r="A17" s="236" t="s">
        <v>82</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row>
    <row r="18" spans="1:59" ht="16.95" customHeight="1" x14ac:dyDescent="0.25">
      <c r="A18" s="236" t="s">
        <v>83</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row>
    <row r="19" spans="1:59" ht="17.7" customHeight="1" x14ac:dyDescent="0.25">
      <c r="A19" s="236" t="s">
        <v>84</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row>
    <row r="20" spans="1:59" ht="48.75" customHeight="1" x14ac:dyDescent="0.25">
      <c r="A20" s="236" t="s">
        <v>85</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row>
    <row r="21" spans="1:59" ht="16.95" customHeight="1" x14ac:dyDescent="0.25">
      <c r="A21" s="239" t="s">
        <v>86</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row>
    <row r="22" spans="1:59" ht="17.7" customHeight="1" x14ac:dyDescent="0.25">
      <c r="A22" s="236" t="s">
        <v>1052</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row>
    <row r="23" spans="1:59" ht="16.95" customHeight="1" x14ac:dyDescent="0.25">
      <c r="A23" s="236" t="s">
        <v>87</v>
      </c>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row>
    <row r="24" spans="1:59" ht="17.7" customHeight="1" x14ac:dyDescent="0.25">
      <c r="A24" s="239" t="s">
        <v>88</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row>
    <row r="25" spans="1:59" ht="30.15" customHeight="1" x14ac:dyDescent="0.25">
      <c r="A25" s="236" t="s">
        <v>736</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row>
    <row r="26" spans="1:59" ht="63.75" customHeight="1" x14ac:dyDescent="0.25">
      <c r="A26" s="236" t="s">
        <v>89</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row>
    <row r="27" spans="1:59" ht="17.7" customHeight="1" x14ac:dyDescent="0.25">
      <c r="A27" s="239" t="s">
        <v>90</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row>
    <row r="28" spans="1:59" ht="48.75" customHeight="1" x14ac:dyDescent="0.25">
      <c r="A28" s="236" t="s">
        <v>91</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row>
    <row r="29" spans="1:59" ht="17.7" customHeight="1" x14ac:dyDescent="0.25">
      <c r="A29" s="236" t="s">
        <v>92</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row>
    <row r="30" spans="1:59" ht="16.95" customHeight="1" x14ac:dyDescent="0.25">
      <c r="A30" s="236" t="s">
        <v>93</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row>
    <row r="31" spans="1:59" ht="17.7" customHeight="1" x14ac:dyDescent="0.25">
      <c r="A31" s="236" t="s">
        <v>94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row>
    <row r="32" spans="1:59" ht="16.95" customHeight="1" x14ac:dyDescent="0.25">
      <c r="A32" s="236" t="s">
        <v>95</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row>
    <row r="33" spans="1:59" ht="17.7" customHeight="1" x14ac:dyDescent="0.25">
      <c r="A33" s="236" t="s">
        <v>96</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row>
    <row r="34" spans="1:59" ht="17.7" customHeight="1" x14ac:dyDescent="0.25">
      <c r="A34" s="236" t="s">
        <v>97</v>
      </c>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row>
    <row r="35" spans="1:59" ht="16.95" customHeight="1" x14ac:dyDescent="0.25">
      <c r="A35" s="236" t="s">
        <v>98</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row>
    <row r="36" spans="1:59" ht="17.7" customHeight="1" x14ac:dyDescent="0.25">
      <c r="A36" s="236" t="s">
        <v>99</v>
      </c>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row>
    <row r="37" spans="1:59" ht="17.7" customHeight="1" x14ac:dyDescent="0.25">
      <c r="A37" s="236" t="s">
        <v>100</v>
      </c>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row>
    <row r="38" spans="1:59" ht="16.95" customHeight="1" x14ac:dyDescent="0.25">
      <c r="A38" s="236" t="s">
        <v>101</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row>
    <row r="39" spans="1:59" ht="17.7" customHeight="1" x14ac:dyDescent="0.25">
      <c r="A39" s="236" t="s">
        <v>102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row>
    <row r="40" spans="1:59" ht="16.95" customHeight="1" x14ac:dyDescent="0.25">
      <c r="A40" s="236" t="s">
        <v>103</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row>
    <row r="41" spans="1:59" ht="17.7" customHeight="1" x14ac:dyDescent="0.25">
      <c r="A41" s="299" t="s">
        <v>1053</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row>
    <row r="42" spans="1:59" ht="17.7" customHeight="1" x14ac:dyDescent="0.25">
      <c r="A42" s="299" t="s">
        <v>104</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row>
    <row r="43" spans="1:59" ht="16.95" customHeight="1" x14ac:dyDescent="0.25">
      <c r="A43" s="299" t="s">
        <v>1054</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row>
    <row r="44" spans="1:59" ht="16.95" customHeight="1" x14ac:dyDescent="0.25">
      <c r="A44" s="236" t="s">
        <v>105</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row>
    <row r="45" spans="1:59" ht="17.7" customHeight="1" x14ac:dyDescent="0.25">
      <c r="A45" s="236" t="s">
        <v>106</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row>
    <row r="46" spans="1:59" ht="17.7" customHeight="1" x14ac:dyDescent="0.25">
      <c r="A46" s="236" t="s">
        <v>107</v>
      </c>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row>
    <row r="47" spans="1:59" ht="16.95" customHeight="1" x14ac:dyDescent="0.25">
      <c r="A47" s="236" t="s">
        <v>108</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row>
    <row r="48" spans="1:59" ht="17.7" customHeight="1" x14ac:dyDescent="0.25">
      <c r="A48" s="236" t="s">
        <v>109</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row>
    <row r="49" spans="1:59" ht="17.7" customHeight="1" x14ac:dyDescent="0.25">
      <c r="A49" s="236" t="s">
        <v>110</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row>
    <row r="50" spans="1:59" ht="16.95" customHeight="1" x14ac:dyDescent="0.25">
      <c r="A50" s="236" t="s">
        <v>111</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row>
    <row r="51" spans="1:59" ht="17.7" customHeight="1" x14ac:dyDescent="0.25">
      <c r="A51" s="236" t="s">
        <v>112</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row>
    <row r="52" spans="1:59" ht="16.95" customHeight="1" x14ac:dyDescent="0.25">
      <c r="A52" s="236" t="s">
        <v>113</v>
      </c>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row>
    <row r="53" spans="1:59" ht="17.7" customHeight="1" x14ac:dyDescent="0.25">
      <c r="A53" s="236" t="s">
        <v>114</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row>
    <row r="54" spans="1:59" ht="17.7" customHeight="1" x14ac:dyDescent="0.25">
      <c r="A54" s="236" t="s">
        <v>115</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row>
    <row r="55" spans="1:59" ht="16.95" customHeight="1" x14ac:dyDescent="0.25">
      <c r="A55" s="236" t="s">
        <v>116</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row>
    <row r="56" spans="1:59" ht="17.7" customHeight="1" x14ac:dyDescent="0.25">
      <c r="A56" s="236" t="s">
        <v>117</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row>
    <row r="57" spans="1:59" ht="30.15" customHeight="1" x14ac:dyDescent="0.25">
      <c r="A57" s="236" t="s">
        <v>118</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row>
    <row r="58" spans="1:59" ht="16.95" customHeight="1" x14ac:dyDescent="0.25">
      <c r="A58" s="236" t="s">
        <v>119</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row>
    <row r="59" spans="1:59" ht="17.7" customHeight="1" x14ac:dyDescent="0.25">
      <c r="A59" s="236" t="s">
        <v>230</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row>
    <row r="60" spans="1:59" ht="16.95" customHeight="1" x14ac:dyDescent="0.25">
      <c r="A60" s="236" t="s">
        <v>231</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row>
    <row r="61" spans="1:59" ht="17.7" customHeight="1" x14ac:dyDescent="0.25">
      <c r="A61" s="236" t="s">
        <v>232</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row>
    <row r="62" spans="1:59" ht="17.7" customHeight="1" x14ac:dyDescent="0.25">
      <c r="A62" s="236" t="s">
        <v>233</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row>
    <row r="63" spans="1:59" ht="16.95" customHeight="1" x14ac:dyDescent="0.25">
      <c r="A63" s="236" t="s">
        <v>234</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row>
    <row r="64" spans="1:59" ht="17.7" customHeight="1" x14ac:dyDescent="0.25">
      <c r="A64" s="236" t="s">
        <v>235</v>
      </c>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row>
    <row r="65" spans="1:59" ht="16.95" customHeight="1" x14ac:dyDescent="0.25">
      <c r="A65" s="236" t="s">
        <v>236</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row>
    <row r="66" spans="1:59" ht="17.7" customHeight="1" x14ac:dyDescent="0.25">
      <c r="A66" s="236" t="s">
        <v>237</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row>
    <row r="67" spans="1:59" ht="17.7" customHeight="1" x14ac:dyDescent="0.25">
      <c r="A67" s="236" t="s">
        <v>238</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row>
    <row r="68" spans="1:59" ht="16.95" customHeight="1" x14ac:dyDescent="0.25">
      <c r="A68" s="236" t="s">
        <v>239</v>
      </c>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row>
    <row r="69" spans="1:59" ht="17.7" customHeight="1" x14ac:dyDescent="0.25">
      <c r="A69" s="236" t="s">
        <v>240</v>
      </c>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row>
    <row r="70" spans="1:59" ht="17.7" customHeight="1" x14ac:dyDescent="0.25">
      <c r="A70" s="236" t="s">
        <v>241</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row>
    <row r="71" spans="1:59" ht="29.4" customHeight="1" x14ac:dyDescent="0.25">
      <c r="A71" s="236" t="s">
        <v>242</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row>
    <row r="72" spans="1:59" ht="17.7" customHeight="1" x14ac:dyDescent="0.25">
      <c r="A72" s="236" t="s">
        <v>243</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row>
    <row r="73" spans="1:59" ht="29.4" customHeight="1" x14ac:dyDescent="0.25">
      <c r="A73" s="239" t="s">
        <v>244</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row>
    <row r="74" spans="1:59" ht="17.7" customHeight="1" x14ac:dyDescent="0.25">
      <c r="A74" s="236" t="s">
        <v>245</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row>
    <row r="75" spans="1:59" ht="29.4" customHeight="1" x14ac:dyDescent="0.25">
      <c r="A75" s="236" t="s">
        <v>246</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row>
    <row r="76" spans="1:59" ht="17.7" customHeight="1" x14ac:dyDescent="0.25">
      <c r="A76" s="236" t="s">
        <v>247</v>
      </c>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row>
    <row r="77" spans="1:59" ht="17.7" customHeight="1" x14ac:dyDescent="0.25">
      <c r="A77" s="236" t="s">
        <v>248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row>
    <row r="78" spans="1:59" ht="21.75" customHeight="1" x14ac:dyDescent="0.25">
      <c r="A78" s="236" t="s">
        <v>249</v>
      </c>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row>
    <row r="79" spans="1:59" ht="17.7" customHeight="1" x14ac:dyDescent="0.25">
      <c r="A79" s="239" t="s">
        <v>250</v>
      </c>
      <c r="B79" s="239"/>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row>
    <row r="80" spans="1:59" ht="5.85" customHeight="1" x14ac:dyDescent="0.25"/>
    <row r="81" spans="1:59" ht="16.95" customHeight="1" x14ac:dyDescent="0.25">
      <c r="A81" s="239" t="s">
        <v>251</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97" t="s">
        <v>252</v>
      </c>
      <c r="AX81" s="297"/>
      <c r="AY81" s="297"/>
      <c r="AZ81" s="297"/>
      <c r="BA81" s="297"/>
      <c r="BB81" s="297"/>
      <c r="BC81" s="297"/>
      <c r="BD81" s="297"/>
      <c r="BE81" s="297"/>
      <c r="BF81" s="297"/>
      <c r="BG81" s="297"/>
    </row>
    <row r="82" spans="1:59" ht="2.8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ht="17.7" customHeight="1" x14ac:dyDescent="0.25">
      <c r="A83" s="245" t="s">
        <v>253</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t="s">
        <v>254</v>
      </c>
      <c r="AI83" s="245"/>
      <c r="AJ83" s="245"/>
      <c r="AK83" s="245"/>
      <c r="AL83" s="245"/>
      <c r="AM83" s="245"/>
      <c r="AN83" s="245"/>
      <c r="AO83" s="245"/>
      <c r="AP83" s="245"/>
      <c r="AQ83" s="245"/>
      <c r="AR83" s="245"/>
      <c r="AS83" s="245"/>
      <c r="AT83" s="245"/>
      <c r="AU83" s="245"/>
      <c r="AV83" s="245"/>
      <c r="AW83" s="245"/>
      <c r="AX83" s="245" t="s">
        <v>255</v>
      </c>
      <c r="AY83" s="245"/>
      <c r="AZ83" s="245"/>
      <c r="BA83" s="245"/>
      <c r="BB83" s="245"/>
      <c r="BC83" s="245"/>
      <c r="BD83" s="245"/>
      <c r="BE83" s="245"/>
      <c r="BF83" s="245"/>
      <c r="BG83" s="245"/>
    </row>
    <row r="84" spans="1:59" ht="17.7" customHeight="1" x14ac:dyDescent="0.3">
      <c r="A84" s="294" t="s">
        <v>256</v>
      </c>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5">
        <f>SUMIF(tk_cdkt,"111*",du_no_ck)</f>
        <v>0</v>
      </c>
      <c r="AI84" s="289"/>
      <c r="AJ84" s="289"/>
      <c r="AK84" s="289"/>
      <c r="AL84" s="289"/>
      <c r="AM84" s="289"/>
      <c r="AN84" s="289"/>
      <c r="AO84" s="289"/>
      <c r="AP84" s="289"/>
      <c r="AQ84" s="289"/>
      <c r="AR84" s="289"/>
      <c r="AS84" s="289"/>
      <c r="AT84" s="289"/>
      <c r="AU84" s="289"/>
      <c r="AV84" s="289"/>
      <c r="AW84" s="289"/>
      <c r="AX84" s="289">
        <f>SUMIF(tk_cdkt,"111*",du_no_dk)</f>
        <v>0</v>
      </c>
      <c r="AY84" s="289"/>
      <c r="AZ84" s="289"/>
      <c r="BA84" s="289"/>
      <c r="BB84" s="289"/>
      <c r="BC84" s="289"/>
      <c r="BD84" s="289"/>
      <c r="BE84" s="289"/>
      <c r="BF84" s="289"/>
      <c r="BG84" s="289"/>
    </row>
    <row r="85" spans="1:59" ht="16.95" customHeight="1" x14ac:dyDescent="0.3">
      <c r="A85" s="293" t="s">
        <v>257</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6">
        <f>SUMIF(tk_cdkt,"112*",du_no_ck)</f>
        <v>0</v>
      </c>
      <c r="AI85" s="288"/>
      <c r="AJ85" s="288"/>
      <c r="AK85" s="288"/>
      <c r="AL85" s="288"/>
      <c r="AM85" s="288"/>
      <c r="AN85" s="288"/>
      <c r="AO85" s="288"/>
      <c r="AP85" s="288"/>
      <c r="AQ85" s="288"/>
      <c r="AR85" s="288"/>
      <c r="AS85" s="288"/>
      <c r="AT85" s="288"/>
      <c r="AU85" s="288"/>
      <c r="AV85" s="288"/>
      <c r="AW85" s="288"/>
      <c r="AX85" s="288">
        <f>SUMIF(tk_cdkt,"112*",du_no_dk)</f>
        <v>0</v>
      </c>
      <c r="AY85" s="288"/>
      <c r="AZ85" s="288"/>
      <c r="BA85" s="288"/>
      <c r="BB85" s="288"/>
      <c r="BC85" s="288"/>
      <c r="BD85" s="288"/>
      <c r="BE85" s="288"/>
      <c r="BF85" s="288"/>
      <c r="BG85" s="288"/>
    </row>
    <row r="86" spans="1:59" ht="17.7" customHeight="1" x14ac:dyDescent="0.3">
      <c r="A86" s="291" t="s">
        <v>258</v>
      </c>
      <c r="B86" s="291"/>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87">
        <v>0</v>
      </c>
      <c r="AI86" s="287"/>
      <c r="AJ86" s="287"/>
      <c r="AK86" s="287"/>
      <c r="AL86" s="287"/>
      <c r="AM86" s="287"/>
      <c r="AN86" s="287"/>
      <c r="AO86" s="287"/>
      <c r="AP86" s="287"/>
      <c r="AQ86" s="287"/>
      <c r="AR86" s="287"/>
      <c r="AS86" s="287"/>
      <c r="AT86" s="287"/>
      <c r="AU86" s="287"/>
      <c r="AV86" s="287"/>
      <c r="AW86" s="287"/>
      <c r="AX86" s="287">
        <v>0</v>
      </c>
      <c r="AY86" s="287"/>
      <c r="AZ86" s="287"/>
      <c r="BA86" s="287"/>
      <c r="BB86" s="287"/>
      <c r="BC86" s="287"/>
      <c r="BD86" s="287"/>
      <c r="BE86" s="287"/>
      <c r="BF86" s="287"/>
      <c r="BG86" s="287"/>
    </row>
    <row r="87" spans="1:59" ht="17.7" customHeight="1" x14ac:dyDescent="0.25">
      <c r="A87" s="292" t="s">
        <v>259</v>
      </c>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49">
        <f>SUM(AH84:AW86)</f>
        <v>0</v>
      </c>
      <c r="AI87" s="249"/>
      <c r="AJ87" s="249"/>
      <c r="AK87" s="249"/>
      <c r="AL87" s="249"/>
      <c r="AM87" s="249"/>
      <c r="AN87" s="249"/>
      <c r="AO87" s="249"/>
      <c r="AP87" s="249"/>
      <c r="AQ87" s="249"/>
      <c r="AR87" s="249"/>
      <c r="AS87" s="249"/>
      <c r="AT87" s="249"/>
      <c r="AU87" s="249"/>
      <c r="AV87" s="249"/>
      <c r="AW87" s="249"/>
      <c r="AX87" s="249">
        <f>SUM(AX84:BG86)</f>
        <v>0</v>
      </c>
      <c r="AY87" s="249"/>
      <c r="AZ87" s="249"/>
      <c r="BA87" s="249"/>
      <c r="BB87" s="249"/>
      <c r="BC87" s="249"/>
      <c r="BD87" s="249"/>
      <c r="BE87" s="249"/>
      <c r="BF87" s="249"/>
      <c r="BG87" s="249"/>
    </row>
    <row r="88" spans="1:59" ht="8.8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6.95" customHeight="1" x14ac:dyDescent="0.25">
      <c r="A89" s="244" t="s">
        <v>260</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row>
    <row r="90" spans="1:59" ht="17.7" customHeight="1" x14ac:dyDescent="0.25">
      <c r="A90" s="244" t="s">
        <v>261</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row>
    <row r="91" spans="1:59" ht="4.5" customHeight="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row>
    <row r="92" spans="1:59" ht="16.95" customHeight="1" x14ac:dyDescent="0.25">
      <c r="A92" s="248" t="s">
        <v>253</v>
      </c>
      <c r="B92" s="248"/>
      <c r="C92" s="248"/>
      <c r="D92" s="248"/>
      <c r="E92" s="248"/>
      <c r="F92" s="248" t="s">
        <v>254</v>
      </c>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t="s">
        <v>255</v>
      </c>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row>
    <row r="93" spans="1:59" ht="17.7" customHeight="1" x14ac:dyDescent="0.25">
      <c r="A93" s="248"/>
      <c r="B93" s="248"/>
      <c r="C93" s="248"/>
      <c r="D93" s="248"/>
      <c r="E93" s="248"/>
      <c r="F93" s="248" t="s">
        <v>262</v>
      </c>
      <c r="G93" s="248"/>
      <c r="H93" s="248"/>
      <c r="I93" s="248"/>
      <c r="J93" s="248"/>
      <c r="K93" s="248"/>
      <c r="L93" s="248"/>
      <c r="M93" s="248"/>
      <c r="N93" s="248" t="s">
        <v>263</v>
      </c>
      <c r="O93" s="248"/>
      <c r="P93" s="248"/>
      <c r="Q93" s="248"/>
      <c r="R93" s="248"/>
      <c r="S93" s="248"/>
      <c r="T93" s="248"/>
      <c r="U93" s="248"/>
      <c r="V93" s="248"/>
      <c r="W93" s="248" t="s">
        <v>264</v>
      </c>
      <c r="X93" s="248"/>
      <c r="Y93" s="248"/>
      <c r="Z93" s="248"/>
      <c r="AA93" s="248"/>
      <c r="AB93" s="248"/>
      <c r="AC93" s="248"/>
      <c r="AD93" s="248"/>
      <c r="AE93" s="248"/>
      <c r="AF93" s="248"/>
      <c r="AG93" s="248" t="s">
        <v>262</v>
      </c>
      <c r="AH93" s="248"/>
      <c r="AI93" s="248"/>
      <c r="AJ93" s="248"/>
      <c r="AK93" s="248"/>
      <c r="AL93" s="248"/>
      <c r="AM93" s="248"/>
      <c r="AN93" s="248"/>
      <c r="AO93" s="248"/>
      <c r="AP93" s="248"/>
      <c r="AQ93" s="248" t="s">
        <v>263</v>
      </c>
      <c r="AR93" s="248"/>
      <c r="AS93" s="248"/>
      <c r="AT93" s="248"/>
      <c r="AU93" s="248"/>
      <c r="AV93" s="248"/>
      <c r="AW93" s="248"/>
      <c r="AX93" s="248"/>
      <c r="AY93" s="248"/>
      <c r="AZ93" s="248"/>
      <c r="BA93" s="248"/>
      <c r="BB93" s="248"/>
      <c r="BC93" s="248"/>
      <c r="BD93" s="248" t="s">
        <v>264</v>
      </c>
      <c r="BE93" s="248"/>
      <c r="BF93" s="248"/>
      <c r="BG93" s="248"/>
    </row>
    <row r="94" spans="1:59" ht="51" customHeight="1" x14ac:dyDescent="0.25">
      <c r="A94" s="246" t="s">
        <v>265</v>
      </c>
      <c r="B94" s="246"/>
      <c r="C94" s="246"/>
      <c r="D94" s="246"/>
      <c r="E94" s="246"/>
      <c r="F94" s="247">
        <v>0</v>
      </c>
      <c r="G94" s="247"/>
      <c r="H94" s="247"/>
      <c r="I94" s="247"/>
      <c r="J94" s="247"/>
      <c r="K94" s="247"/>
      <c r="L94" s="247"/>
      <c r="M94" s="247"/>
      <c r="N94" s="247">
        <v>0</v>
      </c>
      <c r="O94" s="247"/>
      <c r="P94" s="247"/>
      <c r="Q94" s="247"/>
      <c r="R94" s="247"/>
      <c r="S94" s="247"/>
      <c r="T94" s="247"/>
      <c r="U94" s="247"/>
      <c r="V94" s="247"/>
      <c r="W94" s="247">
        <v>0</v>
      </c>
      <c r="X94" s="247"/>
      <c r="Y94" s="247"/>
      <c r="Z94" s="247"/>
      <c r="AA94" s="247"/>
      <c r="AB94" s="247"/>
      <c r="AC94" s="247"/>
      <c r="AD94" s="247"/>
      <c r="AE94" s="247"/>
      <c r="AF94" s="247"/>
      <c r="AG94" s="247">
        <v>0</v>
      </c>
      <c r="AH94" s="247"/>
      <c r="AI94" s="247"/>
      <c r="AJ94" s="247"/>
      <c r="AK94" s="247"/>
      <c r="AL94" s="247"/>
      <c r="AM94" s="247"/>
      <c r="AN94" s="247"/>
      <c r="AO94" s="247"/>
      <c r="AP94" s="247"/>
      <c r="AQ94" s="247">
        <v>0</v>
      </c>
      <c r="AR94" s="247"/>
      <c r="AS94" s="247"/>
      <c r="AT94" s="247"/>
      <c r="AU94" s="247"/>
      <c r="AV94" s="247"/>
      <c r="AW94" s="247"/>
      <c r="AX94" s="247"/>
      <c r="AY94" s="247"/>
      <c r="AZ94" s="247"/>
      <c r="BA94" s="247"/>
      <c r="BB94" s="247"/>
      <c r="BC94" s="247"/>
      <c r="BD94" s="247">
        <v>0</v>
      </c>
      <c r="BE94" s="247"/>
      <c r="BF94" s="247"/>
      <c r="BG94" s="247"/>
    </row>
    <row r="95" spans="1:59" ht="63.75" customHeight="1" x14ac:dyDescent="0.25">
      <c r="A95" s="242" t="s">
        <v>266</v>
      </c>
      <c r="B95" s="242"/>
      <c r="C95" s="242"/>
      <c r="D95" s="242"/>
      <c r="E95" s="242"/>
      <c r="F95" s="243">
        <v>0</v>
      </c>
      <c r="G95" s="243"/>
      <c r="H95" s="243"/>
      <c r="I95" s="243"/>
      <c r="J95" s="243"/>
      <c r="K95" s="243"/>
      <c r="L95" s="243"/>
      <c r="M95" s="243"/>
      <c r="N95" s="243">
        <v>0</v>
      </c>
      <c r="O95" s="243"/>
      <c r="P95" s="243"/>
      <c r="Q95" s="243"/>
      <c r="R95" s="243"/>
      <c r="S95" s="243"/>
      <c r="T95" s="243"/>
      <c r="U95" s="243"/>
      <c r="V95" s="243"/>
      <c r="W95" s="243">
        <v>0</v>
      </c>
      <c r="X95" s="243"/>
      <c r="Y95" s="243"/>
      <c r="Z95" s="243"/>
      <c r="AA95" s="243"/>
      <c r="AB95" s="243"/>
      <c r="AC95" s="243"/>
      <c r="AD95" s="243"/>
      <c r="AE95" s="243"/>
      <c r="AF95" s="243"/>
      <c r="AG95" s="243">
        <v>0</v>
      </c>
      <c r="AH95" s="243"/>
      <c r="AI95" s="243"/>
      <c r="AJ95" s="243"/>
      <c r="AK95" s="243"/>
      <c r="AL95" s="243"/>
      <c r="AM95" s="243"/>
      <c r="AN95" s="243"/>
      <c r="AO95" s="243"/>
      <c r="AP95" s="243"/>
      <c r="AQ95" s="243">
        <v>0</v>
      </c>
      <c r="AR95" s="243"/>
      <c r="AS95" s="243"/>
      <c r="AT95" s="243"/>
      <c r="AU95" s="243"/>
      <c r="AV95" s="243"/>
      <c r="AW95" s="243"/>
      <c r="AX95" s="243"/>
      <c r="AY95" s="243"/>
      <c r="AZ95" s="243"/>
      <c r="BA95" s="243"/>
      <c r="BB95" s="243"/>
      <c r="BC95" s="243"/>
      <c r="BD95" s="243">
        <v>0</v>
      </c>
      <c r="BE95" s="243"/>
      <c r="BF95" s="243"/>
      <c r="BG95" s="243"/>
    </row>
    <row r="96" spans="1:59" ht="17.7" customHeight="1" x14ac:dyDescent="0.25">
      <c r="A96" s="240" t="s">
        <v>267</v>
      </c>
      <c r="B96" s="240"/>
      <c r="C96" s="240"/>
      <c r="D96" s="240"/>
      <c r="E96" s="240"/>
      <c r="F96" s="241">
        <v>0</v>
      </c>
      <c r="G96" s="241"/>
      <c r="H96" s="241"/>
      <c r="I96" s="241"/>
      <c r="J96" s="241"/>
      <c r="K96" s="241"/>
      <c r="L96" s="241"/>
      <c r="M96" s="241"/>
      <c r="N96" s="241">
        <v>0</v>
      </c>
      <c r="O96" s="241"/>
      <c r="P96" s="241"/>
      <c r="Q96" s="241"/>
      <c r="R96" s="241"/>
      <c r="S96" s="241"/>
      <c r="T96" s="241"/>
      <c r="U96" s="241"/>
      <c r="V96" s="241"/>
      <c r="W96" s="241">
        <v>0</v>
      </c>
      <c r="X96" s="241"/>
      <c r="Y96" s="241"/>
      <c r="Z96" s="241"/>
      <c r="AA96" s="241"/>
      <c r="AB96" s="241"/>
      <c r="AC96" s="241"/>
      <c r="AD96" s="241"/>
      <c r="AE96" s="241"/>
      <c r="AF96" s="241"/>
      <c r="AG96" s="241">
        <v>0</v>
      </c>
      <c r="AH96" s="241"/>
      <c r="AI96" s="241"/>
      <c r="AJ96" s="241"/>
      <c r="AK96" s="241"/>
      <c r="AL96" s="241"/>
      <c r="AM96" s="241"/>
      <c r="AN96" s="241"/>
      <c r="AO96" s="241"/>
      <c r="AP96" s="241"/>
      <c r="AQ96" s="241">
        <v>0</v>
      </c>
      <c r="AR96" s="241"/>
      <c r="AS96" s="241"/>
      <c r="AT96" s="241"/>
      <c r="AU96" s="241"/>
      <c r="AV96" s="241"/>
      <c r="AW96" s="241"/>
      <c r="AX96" s="241"/>
      <c r="AY96" s="241"/>
      <c r="AZ96" s="241"/>
      <c r="BA96" s="241"/>
      <c r="BB96" s="241"/>
      <c r="BC96" s="241"/>
      <c r="BD96" s="241">
        <v>0</v>
      </c>
      <c r="BE96" s="241"/>
      <c r="BF96" s="241"/>
      <c r="BG96" s="241"/>
    </row>
    <row r="97" spans="1:59" ht="5.8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6.95" customHeight="1" x14ac:dyDescent="0.25">
      <c r="A98" s="236" t="s">
        <v>268</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row>
    <row r="99" spans="1:59" ht="17.7" customHeight="1" x14ac:dyDescent="0.25">
      <c r="A99" s="236" t="s">
        <v>269</v>
      </c>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6"/>
      <c r="BA99" s="236"/>
      <c r="BB99" s="236"/>
      <c r="BC99" s="236"/>
      <c r="BD99" s="236"/>
      <c r="BE99" s="236"/>
      <c r="BF99" s="236"/>
      <c r="BG99" s="236"/>
    </row>
    <row r="100" spans="1:59" ht="16.95" customHeight="1" x14ac:dyDescent="0.25">
      <c r="A100" s="236" t="s">
        <v>270</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row>
    <row r="101" spans="1:59" ht="8.85" customHeight="1" x14ac:dyDescent="0.25"/>
    <row r="102" spans="1:59" ht="17.7" customHeight="1" x14ac:dyDescent="0.25">
      <c r="A102" s="244" t="s">
        <v>271</v>
      </c>
      <c r="B102" s="244"/>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row>
    <row r="103" spans="1:59" ht="2.8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ht="16.95" customHeight="1" x14ac:dyDescent="0.25">
      <c r="A104" s="262" t="s">
        <v>253</v>
      </c>
      <c r="B104" s="262"/>
      <c r="C104" s="262"/>
      <c r="D104" s="262"/>
      <c r="E104" s="262"/>
      <c r="F104" s="262"/>
      <c r="G104" s="262"/>
      <c r="H104" s="262"/>
      <c r="I104" s="262"/>
      <c r="J104" s="262"/>
      <c r="K104" s="262"/>
      <c r="L104" s="262"/>
      <c r="M104" s="262"/>
      <c r="N104" s="262"/>
      <c r="O104" s="262"/>
      <c r="P104" s="262"/>
      <c r="Q104" s="248" t="s">
        <v>254</v>
      </c>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t="s">
        <v>255</v>
      </c>
      <c r="AP104" s="248"/>
      <c r="AQ104" s="248"/>
      <c r="AR104" s="248"/>
      <c r="AS104" s="248"/>
      <c r="AT104" s="248"/>
      <c r="AU104" s="248"/>
      <c r="AV104" s="248"/>
      <c r="AW104" s="248"/>
      <c r="AX104" s="248"/>
      <c r="AY104" s="248"/>
      <c r="AZ104" s="248"/>
      <c r="BA104" s="248"/>
      <c r="BB104" s="248"/>
      <c r="BC104" s="248"/>
      <c r="BD104" s="248"/>
      <c r="BE104" s="248"/>
      <c r="BF104" s="248"/>
      <c r="BG104" s="248"/>
    </row>
    <row r="105" spans="1:59" ht="17.7" customHeight="1" x14ac:dyDescent="0.25">
      <c r="A105" s="245"/>
      <c r="B105" s="245"/>
      <c r="C105" s="245"/>
      <c r="D105" s="245"/>
      <c r="E105" s="245"/>
      <c r="F105" s="245"/>
      <c r="G105" s="245"/>
      <c r="H105" s="245"/>
      <c r="I105" s="245"/>
      <c r="J105" s="245"/>
      <c r="K105" s="245"/>
      <c r="L105" s="245"/>
      <c r="M105" s="245"/>
      <c r="N105" s="245"/>
      <c r="O105" s="245"/>
      <c r="P105" s="245"/>
      <c r="Q105" s="245" t="s">
        <v>262</v>
      </c>
      <c r="R105" s="245"/>
      <c r="S105" s="245"/>
      <c r="T105" s="245"/>
      <c r="U105" s="245"/>
      <c r="V105" s="245"/>
      <c r="W105" s="245"/>
      <c r="X105" s="245"/>
      <c r="Y105" s="245"/>
      <c r="Z105" s="245"/>
      <c r="AA105" s="245" t="s">
        <v>272</v>
      </c>
      <c r="AB105" s="245"/>
      <c r="AC105" s="245"/>
      <c r="AD105" s="245"/>
      <c r="AE105" s="245"/>
      <c r="AF105" s="245"/>
      <c r="AG105" s="245"/>
      <c r="AH105" s="245"/>
      <c r="AI105" s="245"/>
      <c r="AJ105" s="245"/>
      <c r="AK105" s="245"/>
      <c r="AL105" s="245"/>
      <c r="AM105" s="245"/>
      <c r="AN105" s="245"/>
      <c r="AO105" s="245" t="s">
        <v>262</v>
      </c>
      <c r="AP105" s="245"/>
      <c r="AQ105" s="245"/>
      <c r="AR105" s="245"/>
      <c r="AS105" s="245"/>
      <c r="AT105" s="245"/>
      <c r="AU105" s="245"/>
      <c r="AV105" s="245"/>
      <c r="AW105" s="245"/>
      <c r="AX105" s="245"/>
      <c r="AY105" s="245"/>
      <c r="AZ105" s="245"/>
      <c r="BA105" s="245"/>
      <c r="BB105" s="245" t="s">
        <v>272</v>
      </c>
      <c r="BC105" s="245"/>
      <c r="BD105" s="245"/>
      <c r="BE105" s="245"/>
      <c r="BF105" s="245"/>
      <c r="BG105" s="245"/>
    </row>
    <row r="106" spans="1:59" ht="17.7" customHeight="1" x14ac:dyDescent="0.25">
      <c r="A106" s="246" t="s">
        <v>273</v>
      </c>
      <c r="B106" s="246"/>
      <c r="C106" s="246"/>
      <c r="D106" s="246"/>
      <c r="E106" s="246"/>
      <c r="F106" s="246"/>
      <c r="G106" s="246"/>
      <c r="H106" s="246"/>
      <c r="I106" s="246"/>
      <c r="J106" s="246"/>
      <c r="K106" s="246"/>
      <c r="L106" s="246"/>
      <c r="M106" s="246"/>
      <c r="N106" s="246"/>
      <c r="O106" s="246"/>
      <c r="P106" s="246"/>
      <c r="Q106" s="247">
        <v>0</v>
      </c>
      <c r="R106" s="247"/>
      <c r="S106" s="247"/>
      <c r="T106" s="247"/>
      <c r="U106" s="247"/>
      <c r="V106" s="247"/>
      <c r="W106" s="247"/>
      <c r="X106" s="247"/>
      <c r="Y106" s="247"/>
      <c r="Z106" s="247"/>
      <c r="AA106" s="247">
        <v>0</v>
      </c>
      <c r="AB106" s="247"/>
      <c r="AC106" s="247"/>
      <c r="AD106" s="247"/>
      <c r="AE106" s="247"/>
      <c r="AF106" s="247"/>
      <c r="AG106" s="247"/>
      <c r="AH106" s="247"/>
      <c r="AI106" s="247"/>
      <c r="AJ106" s="247"/>
      <c r="AK106" s="247"/>
      <c r="AL106" s="247"/>
      <c r="AM106" s="247"/>
      <c r="AN106" s="247"/>
      <c r="AO106" s="247">
        <v>0</v>
      </c>
      <c r="AP106" s="247"/>
      <c r="AQ106" s="247"/>
      <c r="AR106" s="247"/>
      <c r="AS106" s="247"/>
      <c r="AT106" s="247"/>
      <c r="AU106" s="247"/>
      <c r="AV106" s="247"/>
      <c r="AW106" s="247"/>
      <c r="AX106" s="247"/>
      <c r="AY106" s="247"/>
      <c r="AZ106" s="247"/>
      <c r="BA106" s="247"/>
      <c r="BB106" s="247">
        <v>0</v>
      </c>
      <c r="BC106" s="247"/>
      <c r="BD106" s="247"/>
      <c r="BE106" s="247"/>
      <c r="BF106" s="247"/>
      <c r="BG106" s="247"/>
    </row>
    <row r="107" spans="1:59" ht="16.95" customHeight="1" x14ac:dyDescent="0.25">
      <c r="A107" s="242" t="s">
        <v>274</v>
      </c>
      <c r="B107" s="242"/>
      <c r="C107" s="242"/>
      <c r="D107" s="242"/>
      <c r="E107" s="242"/>
      <c r="F107" s="242"/>
      <c r="G107" s="242"/>
      <c r="H107" s="242"/>
      <c r="I107" s="242"/>
      <c r="J107" s="242"/>
      <c r="K107" s="242"/>
      <c r="L107" s="242"/>
      <c r="M107" s="242"/>
      <c r="N107" s="242"/>
      <c r="O107" s="242"/>
      <c r="P107" s="242"/>
      <c r="Q107" s="243">
        <v>0</v>
      </c>
      <c r="R107" s="243"/>
      <c r="S107" s="243"/>
      <c r="T107" s="243"/>
      <c r="U107" s="243"/>
      <c r="V107" s="243"/>
      <c r="W107" s="243"/>
      <c r="X107" s="243"/>
      <c r="Y107" s="243"/>
      <c r="Z107" s="243"/>
      <c r="AA107" s="243">
        <v>0</v>
      </c>
      <c r="AB107" s="243"/>
      <c r="AC107" s="243"/>
      <c r="AD107" s="243"/>
      <c r="AE107" s="243"/>
      <c r="AF107" s="243"/>
      <c r="AG107" s="243"/>
      <c r="AH107" s="243"/>
      <c r="AI107" s="243"/>
      <c r="AJ107" s="243"/>
      <c r="AK107" s="243"/>
      <c r="AL107" s="243"/>
      <c r="AM107" s="243"/>
      <c r="AN107" s="243"/>
      <c r="AO107" s="243">
        <v>0</v>
      </c>
      <c r="AP107" s="243"/>
      <c r="AQ107" s="243"/>
      <c r="AR107" s="243"/>
      <c r="AS107" s="243"/>
      <c r="AT107" s="243"/>
      <c r="AU107" s="243"/>
      <c r="AV107" s="243"/>
      <c r="AW107" s="243"/>
      <c r="AX107" s="243"/>
      <c r="AY107" s="243"/>
      <c r="AZ107" s="243"/>
      <c r="BA107" s="243"/>
      <c r="BB107" s="243">
        <v>0</v>
      </c>
      <c r="BC107" s="243"/>
      <c r="BD107" s="243"/>
      <c r="BE107" s="243"/>
      <c r="BF107" s="243"/>
      <c r="BG107" s="243"/>
    </row>
    <row r="108" spans="1:59" ht="17.7" customHeight="1" x14ac:dyDescent="0.25">
      <c r="A108" s="242" t="s">
        <v>275</v>
      </c>
      <c r="B108" s="242"/>
      <c r="C108" s="242"/>
      <c r="D108" s="242"/>
      <c r="E108" s="242"/>
      <c r="F108" s="242"/>
      <c r="G108" s="242"/>
      <c r="H108" s="242"/>
      <c r="I108" s="242"/>
      <c r="J108" s="242"/>
      <c r="K108" s="242"/>
      <c r="L108" s="242"/>
      <c r="M108" s="242"/>
      <c r="N108" s="242"/>
      <c r="O108" s="242"/>
      <c r="P108" s="242"/>
      <c r="Q108" s="243">
        <v>0</v>
      </c>
      <c r="R108" s="243"/>
      <c r="S108" s="243"/>
      <c r="T108" s="243"/>
      <c r="U108" s="243"/>
      <c r="V108" s="243"/>
      <c r="W108" s="243"/>
      <c r="X108" s="243"/>
      <c r="Y108" s="243"/>
      <c r="Z108" s="243"/>
      <c r="AA108" s="243">
        <v>0</v>
      </c>
      <c r="AB108" s="243"/>
      <c r="AC108" s="243"/>
      <c r="AD108" s="243"/>
      <c r="AE108" s="243"/>
      <c r="AF108" s="243"/>
      <c r="AG108" s="243"/>
      <c r="AH108" s="243"/>
      <c r="AI108" s="243"/>
      <c r="AJ108" s="243"/>
      <c r="AK108" s="243"/>
      <c r="AL108" s="243"/>
      <c r="AM108" s="243"/>
      <c r="AN108" s="243"/>
      <c r="AO108" s="243">
        <v>0</v>
      </c>
      <c r="AP108" s="243"/>
      <c r="AQ108" s="243"/>
      <c r="AR108" s="243"/>
      <c r="AS108" s="243"/>
      <c r="AT108" s="243"/>
      <c r="AU108" s="243"/>
      <c r="AV108" s="243"/>
      <c r="AW108" s="243"/>
      <c r="AX108" s="243"/>
      <c r="AY108" s="243"/>
      <c r="AZ108" s="243"/>
      <c r="BA108" s="243"/>
      <c r="BB108" s="243">
        <v>0</v>
      </c>
      <c r="BC108" s="243"/>
      <c r="BD108" s="243"/>
      <c r="BE108" s="243"/>
      <c r="BF108" s="243"/>
      <c r="BG108" s="243"/>
    </row>
    <row r="109" spans="1:59" ht="17.7" customHeight="1" x14ac:dyDescent="0.25">
      <c r="A109" s="242" t="s">
        <v>267</v>
      </c>
      <c r="B109" s="242"/>
      <c r="C109" s="242"/>
      <c r="D109" s="242"/>
      <c r="E109" s="242"/>
      <c r="F109" s="242"/>
      <c r="G109" s="242"/>
      <c r="H109" s="242"/>
      <c r="I109" s="242"/>
      <c r="J109" s="242"/>
      <c r="K109" s="242"/>
      <c r="L109" s="242"/>
      <c r="M109" s="242"/>
      <c r="N109" s="242"/>
      <c r="O109" s="242"/>
      <c r="P109" s="242"/>
      <c r="Q109" s="243">
        <v>0</v>
      </c>
      <c r="R109" s="243"/>
      <c r="S109" s="243"/>
      <c r="T109" s="243"/>
      <c r="U109" s="243"/>
      <c r="V109" s="243"/>
      <c r="W109" s="243"/>
      <c r="X109" s="243"/>
      <c r="Y109" s="243"/>
      <c r="Z109" s="243"/>
      <c r="AA109" s="243">
        <v>0</v>
      </c>
      <c r="AB109" s="243"/>
      <c r="AC109" s="243"/>
      <c r="AD109" s="243"/>
      <c r="AE109" s="243"/>
      <c r="AF109" s="243"/>
      <c r="AG109" s="243"/>
      <c r="AH109" s="243"/>
      <c r="AI109" s="243"/>
      <c r="AJ109" s="243"/>
      <c r="AK109" s="243"/>
      <c r="AL109" s="243"/>
      <c r="AM109" s="243"/>
      <c r="AN109" s="243"/>
      <c r="AO109" s="243">
        <v>0</v>
      </c>
      <c r="AP109" s="243"/>
      <c r="AQ109" s="243"/>
      <c r="AR109" s="243"/>
      <c r="AS109" s="243"/>
      <c r="AT109" s="243"/>
      <c r="AU109" s="243"/>
      <c r="AV109" s="243"/>
      <c r="AW109" s="243"/>
      <c r="AX109" s="243"/>
      <c r="AY109" s="243"/>
      <c r="AZ109" s="243"/>
      <c r="BA109" s="243"/>
      <c r="BB109" s="243">
        <v>0</v>
      </c>
      <c r="BC109" s="243"/>
      <c r="BD109" s="243"/>
      <c r="BE109" s="243"/>
      <c r="BF109" s="243"/>
      <c r="BG109" s="243"/>
    </row>
    <row r="110" spans="1:59" ht="16.95" customHeight="1" x14ac:dyDescent="0.25">
      <c r="A110" s="242" t="s">
        <v>276</v>
      </c>
      <c r="B110" s="242"/>
      <c r="C110" s="242"/>
      <c r="D110" s="242"/>
      <c r="E110" s="242"/>
      <c r="F110" s="242"/>
      <c r="G110" s="242"/>
      <c r="H110" s="242"/>
      <c r="I110" s="242"/>
      <c r="J110" s="242"/>
      <c r="K110" s="242"/>
      <c r="L110" s="242"/>
      <c r="M110" s="242"/>
      <c r="N110" s="242"/>
      <c r="O110" s="242"/>
      <c r="P110" s="242"/>
      <c r="Q110" s="243">
        <v>0</v>
      </c>
      <c r="R110" s="243"/>
      <c r="S110" s="243"/>
      <c r="T110" s="243"/>
      <c r="U110" s="243"/>
      <c r="V110" s="243"/>
      <c r="W110" s="243"/>
      <c r="X110" s="243"/>
      <c r="Y110" s="243"/>
      <c r="Z110" s="243"/>
      <c r="AA110" s="243">
        <v>0</v>
      </c>
      <c r="AB110" s="243"/>
      <c r="AC110" s="243"/>
      <c r="AD110" s="243"/>
      <c r="AE110" s="243"/>
      <c r="AF110" s="243"/>
      <c r="AG110" s="243"/>
      <c r="AH110" s="243"/>
      <c r="AI110" s="243"/>
      <c r="AJ110" s="243"/>
      <c r="AK110" s="243"/>
      <c r="AL110" s="243"/>
      <c r="AM110" s="243"/>
      <c r="AN110" s="243"/>
      <c r="AO110" s="243">
        <v>0</v>
      </c>
      <c r="AP110" s="243"/>
      <c r="AQ110" s="243"/>
      <c r="AR110" s="243"/>
      <c r="AS110" s="243"/>
      <c r="AT110" s="243"/>
      <c r="AU110" s="243"/>
      <c r="AV110" s="243"/>
      <c r="AW110" s="243"/>
      <c r="AX110" s="243"/>
      <c r="AY110" s="243"/>
      <c r="AZ110" s="243"/>
      <c r="BA110" s="243"/>
      <c r="BB110" s="243">
        <v>0</v>
      </c>
      <c r="BC110" s="243"/>
      <c r="BD110" s="243"/>
      <c r="BE110" s="243"/>
      <c r="BF110" s="243"/>
      <c r="BG110" s="243"/>
    </row>
    <row r="111" spans="1:59" ht="17.7" customHeight="1" x14ac:dyDescent="0.25">
      <c r="A111" s="242" t="s">
        <v>274</v>
      </c>
      <c r="B111" s="242"/>
      <c r="C111" s="242"/>
      <c r="D111" s="242"/>
      <c r="E111" s="242"/>
      <c r="F111" s="242"/>
      <c r="G111" s="242"/>
      <c r="H111" s="242"/>
      <c r="I111" s="242"/>
      <c r="J111" s="242"/>
      <c r="K111" s="242"/>
      <c r="L111" s="242"/>
      <c r="M111" s="242"/>
      <c r="N111" s="242"/>
      <c r="O111" s="242"/>
      <c r="P111" s="242"/>
      <c r="Q111" s="243">
        <v>0</v>
      </c>
      <c r="R111" s="243"/>
      <c r="S111" s="243"/>
      <c r="T111" s="243"/>
      <c r="U111" s="243"/>
      <c r="V111" s="243"/>
      <c r="W111" s="243"/>
      <c r="X111" s="243"/>
      <c r="Y111" s="243"/>
      <c r="Z111" s="243"/>
      <c r="AA111" s="243">
        <v>0</v>
      </c>
      <c r="AB111" s="243"/>
      <c r="AC111" s="243"/>
      <c r="AD111" s="243"/>
      <c r="AE111" s="243"/>
      <c r="AF111" s="243"/>
      <c r="AG111" s="243"/>
      <c r="AH111" s="243"/>
      <c r="AI111" s="243"/>
      <c r="AJ111" s="243"/>
      <c r="AK111" s="243"/>
      <c r="AL111" s="243"/>
      <c r="AM111" s="243"/>
      <c r="AN111" s="243"/>
      <c r="AO111" s="243">
        <v>0</v>
      </c>
      <c r="AP111" s="243"/>
      <c r="AQ111" s="243"/>
      <c r="AR111" s="243"/>
      <c r="AS111" s="243"/>
      <c r="AT111" s="243"/>
      <c r="AU111" s="243"/>
      <c r="AV111" s="243"/>
      <c r="AW111" s="243"/>
      <c r="AX111" s="243"/>
      <c r="AY111" s="243"/>
      <c r="AZ111" s="243"/>
      <c r="BA111" s="243"/>
      <c r="BB111" s="243">
        <v>0</v>
      </c>
      <c r="BC111" s="243"/>
      <c r="BD111" s="243"/>
      <c r="BE111" s="243"/>
      <c r="BF111" s="243"/>
      <c r="BG111" s="243"/>
    </row>
    <row r="112" spans="1:59" ht="16.95" customHeight="1" x14ac:dyDescent="0.25">
      <c r="A112" s="242" t="s">
        <v>275</v>
      </c>
      <c r="B112" s="242"/>
      <c r="C112" s="242"/>
      <c r="D112" s="242"/>
      <c r="E112" s="242"/>
      <c r="F112" s="242"/>
      <c r="G112" s="242"/>
      <c r="H112" s="242"/>
      <c r="I112" s="242"/>
      <c r="J112" s="242"/>
      <c r="K112" s="242"/>
      <c r="L112" s="242"/>
      <c r="M112" s="242"/>
      <c r="N112" s="242"/>
      <c r="O112" s="242"/>
      <c r="P112" s="242"/>
      <c r="Q112" s="243">
        <v>0</v>
      </c>
      <c r="R112" s="243"/>
      <c r="S112" s="243"/>
      <c r="T112" s="243"/>
      <c r="U112" s="243"/>
      <c r="V112" s="243"/>
      <c r="W112" s="243"/>
      <c r="X112" s="243"/>
      <c r="Y112" s="243"/>
      <c r="Z112" s="243"/>
      <c r="AA112" s="243">
        <v>0</v>
      </c>
      <c r="AB112" s="243"/>
      <c r="AC112" s="243"/>
      <c r="AD112" s="243"/>
      <c r="AE112" s="243"/>
      <c r="AF112" s="243"/>
      <c r="AG112" s="243"/>
      <c r="AH112" s="243"/>
      <c r="AI112" s="243"/>
      <c r="AJ112" s="243"/>
      <c r="AK112" s="243"/>
      <c r="AL112" s="243"/>
      <c r="AM112" s="243"/>
      <c r="AN112" s="243"/>
      <c r="AO112" s="243">
        <v>0</v>
      </c>
      <c r="AP112" s="243"/>
      <c r="AQ112" s="243"/>
      <c r="AR112" s="243"/>
      <c r="AS112" s="243"/>
      <c r="AT112" s="243"/>
      <c r="AU112" s="243"/>
      <c r="AV112" s="243"/>
      <c r="AW112" s="243"/>
      <c r="AX112" s="243"/>
      <c r="AY112" s="243"/>
      <c r="AZ112" s="243"/>
      <c r="BA112" s="243"/>
      <c r="BB112" s="243">
        <v>0</v>
      </c>
      <c r="BC112" s="243"/>
      <c r="BD112" s="243"/>
      <c r="BE112" s="243"/>
      <c r="BF112" s="243"/>
      <c r="BG112" s="243"/>
    </row>
    <row r="113" spans="1:59" ht="17.7" customHeight="1" x14ac:dyDescent="0.25">
      <c r="A113" s="240" t="s">
        <v>267</v>
      </c>
      <c r="B113" s="240"/>
      <c r="C113" s="240"/>
      <c r="D113" s="240"/>
      <c r="E113" s="240"/>
      <c r="F113" s="240"/>
      <c r="G113" s="240"/>
      <c r="H113" s="240"/>
      <c r="I113" s="240"/>
      <c r="J113" s="240"/>
      <c r="K113" s="240"/>
      <c r="L113" s="240"/>
      <c r="M113" s="240"/>
      <c r="N113" s="240"/>
      <c r="O113" s="240"/>
      <c r="P113" s="240"/>
      <c r="Q113" s="241">
        <v>0</v>
      </c>
      <c r="R113" s="241"/>
      <c r="S113" s="241"/>
      <c r="T113" s="241"/>
      <c r="U113" s="241"/>
      <c r="V113" s="241"/>
      <c r="W113" s="241"/>
      <c r="X113" s="241"/>
      <c r="Y113" s="241"/>
      <c r="Z113" s="241"/>
      <c r="AA113" s="241">
        <v>0</v>
      </c>
      <c r="AB113" s="241"/>
      <c r="AC113" s="241"/>
      <c r="AD113" s="241"/>
      <c r="AE113" s="241"/>
      <c r="AF113" s="241"/>
      <c r="AG113" s="241"/>
      <c r="AH113" s="241"/>
      <c r="AI113" s="241"/>
      <c r="AJ113" s="241"/>
      <c r="AK113" s="241"/>
      <c r="AL113" s="241"/>
      <c r="AM113" s="241"/>
      <c r="AN113" s="241"/>
      <c r="AO113" s="241">
        <v>0</v>
      </c>
      <c r="AP113" s="241"/>
      <c r="AQ113" s="241"/>
      <c r="AR113" s="241"/>
      <c r="AS113" s="241"/>
      <c r="AT113" s="241"/>
      <c r="AU113" s="241"/>
      <c r="AV113" s="241"/>
      <c r="AW113" s="241"/>
      <c r="AX113" s="241"/>
      <c r="AY113" s="241"/>
      <c r="AZ113" s="241"/>
      <c r="BA113" s="241"/>
      <c r="BB113" s="241">
        <v>0</v>
      </c>
      <c r="BC113" s="241"/>
      <c r="BD113" s="241"/>
      <c r="BE113" s="241"/>
      <c r="BF113" s="241"/>
      <c r="BG113" s="241"/>
    </row>
    <row r="114" spans="1:59" ht="5.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6.95" customHeight="1" x14ac:dyDescent="0.25">
      <c r="A115" s="290" t="s">
        <v>277</v>
      </c>
      <c r="B115" s="290"/>
      <c r="C115" s="290"/>
      <c r="D115" s="290"/>
      <c r="E115" s="290"/>
      <c r="F115" s="290"/>
      <c r="G115" s="290"/>
      <c r="H115" s="290"/>
      <c r="I115" s="290"/>
      <c r="J115" s="290"/>
      <c r="K115" s="290"/>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c r="BC115" s="290"/>
      <c r="BD115" s="290"/>
      <c r="BE115" s="290"/>
      <c r="BF115" s="290"/>
      <c r="BG115" s="290"/>
    </row>
    <row r="116" spans="1:59" ht="15" customHeight="1" x14ac:dyDescent="0.25">
      <c r="A116" s="262" t="s">
        <v>253</v>
      </c>
      <c r="B116" s="262"/>
      <c r="C116" s="262"/>
      <c r="D116" s="262"/>
      <c r="E116" s="262"/>
      <c r="F116" s="248" t="s">
        <v>254</v>
      </c>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t="s">
        <v>255</v>
      </c>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row>
    <row r="117" spans="1:59" ht="19.5" customHeight="1" x14ac:dyDescent="0.25">
      <c r="A117" s="245"/>
      <c r="B117" s="245"/>
      <c r="C117" s="245"/>
      <c r="D117" s="245"/>
      <c r="E117" s="245"/>
      <c r="F117" s="273" t="s">
        <v>262</v>
      </c>
      <c r="G117" s="273"/>
      <c r="H117" s="273"/>
      <c r="I117" s="273"/>
      <c r="J117" s="273"/>
      <c r="K117" s="273"/>
      <c r="L117" s="273"/>
      <c r="M117" s="273"/>
      <c r="N117" s="273" t="s">
        <v>264</v>
      </c>
      <c r="O117" s="273"/>
      <c r="P117" s="273"/>
      <c r="Q117" s="273"/>
      <c r="R117" s="273"/>
      <c r="S117" s="273"/>
      <c r="T117" s="273"/>
      <c r="U117" s="273"/>
      <c r="V117" s="273"/>
      <c r="W117" s="273" t="s">
        <v>263</v>
      </c>
      <c r="X117" s="273"/>
      <c r="Y117" s="273"/>
      <c r="Z117" s="273"/>
      <c r="AA117" s="273"/>
      <c r="AB117" s="273"/>
      <c r="AC117" s="273"/>
      <c r="AD117" s="273"/>
      <c r="AE117" s="273"/>
      <c r="AF117" s="273"/>
      <c r="AG117" s="273" t="s">
        <v>262</v>
      </c>
      <c r="AH117" s="273"/>
      <c r="AI117" s="273"/>
      <c r="AJ117" s="273"/>
      <c r="AK117" s="273"/>
      <c r="AL117" s="273"/>
      <c r="AM117" s="273"/>
      <c r="AN117" s="273"/>
      <c r="AO117" s="273"/>
      <c r="AP117" s="273"/>
      <c r="AQ117" s="273" t="s">
        <v>264</v>
      </c>
      <c r="AR117" s="273"/>
      <c r="AS117" s="273"/>
      <c r="AT117" s="273"/>
      <c r="AU117" s="273"/>
      <c r="AV117" s="273"/>
      <c r="AW117" s="273"/>
      <c r="AX117" s="273"/>
      <c r="AY117" s="273"/>
      <c r="AZ117" s="273"/>
      <c r="BA117" s="273"/>
      <c r="BB117" s="273"/>
      <c r="BC117" s="273"/>
      <c r="BD117" s="273" t="s">
        <v>263</v>
      </c>
      <c r="BE117" s="273"/>
      <c r="BF117" s="273"/>
      <c r="BG117" s="273"/>
    </row>
    <row r="118" spans="1:59" ht="16.95" customHeight="1" x14ac:dyDescent="0.25">
      <c r="A118" s="246" t="s">
        <v>278</v>
      </c>
      <c r="B118" s="246"/>
      <c r="C118" s="246"/>
      <c r="D118" s="246"/>
      <c r="E118" s="246"/>
      <c r="F118" s="247">
        <v>0</v>
      </c>
      <c r="G118" s="247"/>
      <c r="H118" s="247"/>
      <c r="I118" s="247"/>
      <c r="J118" s="247"/>
      <c r="K118" s="247"/>
      <c r="L118" s="247"/>
      <c r="M118" s="247"/>
      <c r="N118" s="247">
        <v>0</v>
      </c>
      <c r="O118" s="247"/>
      <c r="P118" s="247"/>
      <c r="Q118" s="247"/>
      <c r="R118" s="247"/>
      <c r="S118" s="247"/>
      <c r="T118" s="247"/>
      <c r="U118" s="247"/>
      <c r="V118" s="247"/>
      <c r="W118" s="247">
        <v>0</v>
      </c>
      <c r="X118" s="247"/>
      <c r="Y118" s="247"/>
      <c r="Z118" s="247"/>
      <c r="AA118" s="247"/>
      <c r="AB118" s="247"/>
      <c r="AC118" s="247"/>
      <c r="AD118" s="247"/>
      <c r="AE118" s="247"/>
      <c r="AF118" s="247"/>
      <c r="AG118" s="247">
        <v>0</v>
      </c>
      <c r="AH118" s="247"/>
      <c r="AI118" s="247"/>
      <c r="AJ118" s="247"/>
      <c r="AK118" s="247"/>
      <c r="AL118" s="247"/>
      <c r="AM118" s="247"/>
      <c r="AN118" s="247"/>
      <c r="AO118" s="247"/>
      <c r="AP118" s="247"/>
      <c r="AQ118" s="247">
        <v>0</v>
      </c>
      <c r="AR118" s="247"/>
      <c r="AS118" s="247"/>
      <c r="AT118" s="247"/>
      <c r="AU118" s="247"/>
      <c r="AV118" s="247"/>
      <c r="AW118" s="247"/>
      <c r="AX118" s="247"/>
      <c r="AY118" s="247"/>
      <c r="AZ118" s="247"/>
      <c r="BA118" s="247"/>
      <c r="BB118" s="247"/>
      <c r="BC118" s="247"/>
      <c r="BD118" s="247">
        <v>0</v>
      </c>
      <c r="BE118" s="247"/>
      <c r="BF118" s="247"/>
      <c r="BG118" s="247"/>
    </row>
    <row r="119" spans="1:59" ht="25.65" customHeight="1" x14ac:dyDescent="0.25">
      <c r="A119" s="242" t="s">
        <v>279</v>
      </c>
      <c r="B119" s="242"/>
      <c r="C119" s="242"/>
      <c r="D119" s="242"/>
      <c r="E119" s="242"/>
      <c r="F119" s="243">
        <v>0</v>
      </c>
      <c r="G119" s="243"/>
      <c r="H119" s="243"/>
      <c r="I119" s="243"/>
      <c r="J119" s="243"/>
      <c r="K119" s="243"/>
      <c r="L119" s="243"/>
      <c r="M119" s="243"/>
      <c r="N119" s="243">
        <v>0</v>
      </c>
      <c r="O119" s="243"/>
      <c r="P119" s="243"/>
      <c r="Q119" s="243"/>
      <c r="R119" s="243"/>
      <c r="S119" s="243"/>
      <c r="T119" s="243"/>
      <c r="U119" s="243"/>
      <c r="V119" s="243"/>
      <c r="W119" s="243">
        <v>0</v>
      </c>
      <c r="X119" s="243"/>
      <c r="Y119" s="243"/>
      <c r="Z119" s="243"/>
      <c r="AA119" s="243"/>
      <c r="AB119" s="243"/>
      <c r="AC119" s="243"/>
      <c r="AD119" s="243"/>
      <c r="AE119" s="243"/>
      <c r="AF119" s="243"/>
      <c r="AG119" s="243">
        <v>0</v>
      </c>
      <c r="AH119" s="243"/>
      <c r="AI119" s="243"/>
      <c r="AJ119" s="243"/>
      <c r="AK119" s="243"/>
      <c r="AL119" s="243"/>
      <c r="AM119" s="243"/>
      <c r="AN119" s="243"/>
      <c r="AO119" s="243"/>
      <c r="AP119" s="243"/>
      <c r="AQ119" s="243">
        <v>0</v>
      </c>
      <c r="AR119" s="243"/>
      <c r="AS119" s="243"/>
      <c r="AT119" s="243"/>
      <c r="AU119" s="243"/>
      <c r="AV119" s="243"/>
      <c r="AW119" s="243"/>
      <c r="AX119" s="243"/>
      <c r="AY119" s="243"/>
      <c r="AZ119" s="243"/>
      <c r="BA119" s="243"/>
      <c r="BB119" s="243"/>
      <c r="BC119" s="243"/>
      <c r="BD119" s="243">
        <v>0</v>
      </c>
      <c r="BE119" s="243"/>
      <c r="BF119" s="243"/>
      <c r="BG119" s="243"/>
    </row>
    <row r="120" spans="1:59" ht="24.75" customHeight="1" x14ac:dyDescent="0.25">
      <c r="A120" s="240" t="s">
        <v>280</v>
      </c>
      <c r="B120" s="240"/>
      <c r="C120" s="240"/>
      <c r="D120" s="240"/>
      <c r="E120" s="240"/>
      <c r="F120" s="241">
        <v>0</v>
      </c>
      <c r="G120" s="241"/>
      <c r="H120" s="241"/>
      <c r="I120" s="241"/>
      <c r="J120" s="241"/>
      <c r="K120" s="241"/>
      <c r="L120" s="241"/>
      <c r="M120" s="241"/>
      <c r="N120" s="241">
        <v>0</v>
      </c>
      <c r="O120" s="241"/>
      <c r="P120" s="241"/>
      <c r="Q120" s="241"/>
      <c r="R120" s="241"/>
      <c r="S120" s="241"/>
      <c r="T120" s="241"/>
      <c r="U120" s="241"/>
      <c r="V120" s="241"/>
      <c r="W120" s="241">
        <v>0</v>
      </c>
      <c r="X120" s="241"/>
      <c r="Y120" s="241"/>
      <c r="Z120" s="241"/>
      <c r="AA120" s="241"/>
      <c r="AB120" s="241"/>
      <c r="AC120" s="241"/>
      <c r="AD120" s="241"/>
      <c r="AE120" s="241"/>
      <c r="AF120" s="241"/>
      <c r="AG120" s="241">
        <v>0</v>
      </c>
      <c r="AH120" s="241"/>
      <c r="AI120" s="241"/>
      <c r="AJ120" s="241"/>
      <c r="AK120" s="241"/>
      <c r="AL120" s="241"/>
      <c r="AM120" s="241"/>
      <c r="AN120" s="241"/>
      <c r="AO120" s="241"/>
      <c r="AP120" s="241"/>
      <c r="AQ120" s="241">
        <v>0</v>
      </c>
      <c r="AR120" s="241"/>
      <c r="AS120" s="241"/>
      <c r="AT120" s="241"/>
      <c r="AU120" s="241"/>
      <c r="AV120" s="241"/>
      <c r="AW120" s="241"/>
      <c r="AX120" s="241"/>
      <c r="AY120" s="241"/>
      <c r="AZ120" s="241"/>
      <c r="BA120" s="241"/>
      <c r="BB120" s="241"/>
      <c r="BC120" s="241"/>
      <c r="BD120" s="241">
        <v>0</v>
      </c>
      <c r="BE120" s="241"/>
      <c r="BF120" s="241"/>
      <c r="BG120" s="241"/>
    </row>
    <row r="121" spans="1:59" ht="5.8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7.7" customHeight="1" x14ac:dyDescent="0.25">
      <c r="A122" s="236" t="s">
        <v>281</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row>
    <row r="123" spans="1:59" ht="16.95" customHeight="1" x14ac:dyDescent="0.25">
      <c r="A123" s="236" t="s">
        <v>282</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row>
    <row r="124" spans="1:59" ht="17.7" customHeight="1" x14ac:dyDescent="0.25">
      <c r="A124" s="236" t="s">
        <v>283</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row>
    <row r="125" spans="1:59" ht="15" customHeight="1" x14ac:dyDescent="0.25"/>
    <row r="126" spans="1:59" ht="16.95" customHeight="1" x14ac:dyDescent="0.25">
      <c r="A126" s="244" t="s">
        <v>284</v>
      </c>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row>
    <row r="127" spans="1:59" ht="2.8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ht="17.7" customHeight="1" x14ac:dyDescent="0.25">
      <c r="A128" s="245" t="s">
        <v>253</v>
      </c>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t="s">
        <v>254</v>
      </c>
      <c r="AI128" s="245"/>
      <c r="AJ128" s="245"/>
      <c r="AK128" s="245"/>
      <c r="AL128" s="245"/>
      <c r="AM128" s="245"/>
      <c r="AN128" s="245"/>
      <c r="AO128" s="245"/>
      <c r="AP128" s="245"/>
      <c r="AQ128" s="245"/>
      <c r="AR128" s="245"/>
      <c r="AS128" s="245"/>
      <c r="AT128" s="245"/>
      <c r="AU128" s="245"/>
      <c r="AV128" s="245"/>
      <c r="AW128" s="245"/>
      <c r="AX128" s="245" t="s">
        <v>255</v>
      </c>
      <c r="AY128" s="245"/>
      <c r="AZ128" s="245"/>
      <c r="BA128" s="245"/>
      <c r="BB128" s="245"/>
      <c r="BC128" s="245"/>
      <c r="BD128" s="245"/>
      <c r="BE128" s="245"/>
      <c r="BF128" s="245"/>
      <c r="BG128" s="245"/>
    </row>
    <row r="129" spans="1:59" ht="17.7" customHeight="1" x14ac:dyDescent="0.3">
      <c r="A129" s="246" t="s">
        <v>285</v>
      </c>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c r="AA129" s="246"/>
      <c r="AB129" s="246"/>
      <c r="AC129" s="246"/>
      <c r="AD129" s="246"/>
      <c r="AE129" s="246"/>
      <c r="AF129" s="246"/>
      <c r="AG129" s="246"/>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row>
    <row r="130" spans="1:59" ht="24.9" customHeight="1" x14ac:dyDescent="0.3">
      <c r="A130" s="242" t="s">
        <v>286</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88">
        <v>0</v>
      </c>
      <c r="AI130" s="288"/>
      <c r="AJ130" s="288"/>
      <c r="AK130" s="288"/>
      <c r="AL130" s="288"/>
      <c r="AM130" s="288"/>
      <c r="AN130" s="288"/>
      <c r="AO130" s="288"/>
      <c r="AP130" s="288"/>
      <c r="AQ130" s="288"/>
      <c r="AR130" s="288"/>
      <c r="AS130" s="288"/>
      <c r="AT130" s="288"/>
      <c r="AU130" s="288"/>
      <c r="AV130" s="288"/>
      <c r="AW130" s="288"/>
      <c r="AX130" s="288">
        <v>0</v>
      </c>
      <c r="AY130" s="288"/>
      <c r="AZ130" s="288"/>
      <c r="BA130" s="288"/>
      <c r="BB130" s="288"/>
      <c r="BC130" s="288"/>
      <c r="BD130" s="288"/>
      <c r="BE130" s="288"/>
      <c r="BF130" s="288"/>
      <c r="BG130" s="288"/>
    </row>
    <row r="131" spans="1:59" ht="17.7" customHeight="1" x14ac:dyDescent="0.3">
      <c r="A131" s="242" t="s">
        <v>287</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88">
        <v>0</v>
      </c>
      <c r="AI131" s="288"/>
      <c r="AJ131" s="288"/>
      <c r="AK131" s="288"/>
      <c r="AL131" s="288"/>
      <c r="AM131" s="288"/>
      <c r="AN131" s="288"/>
      <c r="AO131" s="288"/>
      <c r="AP131" s="288"/>
      <c r="AQ131" s="288"/>
      <c r="AR131" s="288"/>
      <c r="AS131" s="288"/>
      <c r="AT131" s="288"/>
      <c r="AU131" s="288"/>
      <c r="AV131" s="288"/>
      <c r="AW131" s="288"/>
      <c r="AX131" s="288">
        <v>0</v>
      </c>
      <c r="AY131" s="288"/>
      <c r="AZ131" s="288"/>
      <c r="BA131" s="288"/>
      <c r="BB131" s="288"/>
      <c r="BC131" s="288"/>
      <c r="BD131" s="288"/>
      <c r="BE131" s="288"/>
      <c r="BF131" s="288"/>
      <c r="BG131" s="288"/>
    </row>
    <row r="132" spans="1:59" ht="16.95" customHeight="1" x14ac:dyDescent="0.3">
      <c r="A132" s="242" t="s">
        <v>288</v>
      </c>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row>
    <row r="133" spans="1:59" ht="19.5" customHeight="1" x14ac:dyDescent="0.3">
      <c r="A133" s="240" t="s">
        <v>289</v>
      </c>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87">
        <v>0</v>
      </c>
      <c r="AI133" s="287"/>
      <c r="AJ133" s="287"/>
      <c r="AK133" s="287"/>
      <c r="AL133" s="287"/>
      <c r="AM133" s="287"/>
      <c r="AN133" s="287"/>
      <c r="AO133" s="287"/>
      <c r="AP133" s="287"/>
      <c r="AQ133" s="287"/>
      <c r="AR133" s="287"/>
      <c r="AS133" s="287"/>
      <c r="AT133" s="287"/>
      <c r="AU133" s="287"/>
      <c r="AV133" s="287"/>
      <c r="AW133" s="287"/>
      <c r="AX133" s="287">
        <v>0</v>
      </c>
      <c r="AY133" s="287"/>
      <c r="AZ133" s="287"/>
      <c r="BA133" s="287"/>
      <c r="BB133" s="287"/>
      <c r="BC133" s="287"/>
      <c r="BD133" s="287"/>
      <c r="BE133" s="287"/>
      <c r="BF133" s="287"/>
      <c r="BG133" s="287"/>
    </row>
    <row r="134" spans="1:59" ht="16.95" customHeight="1" x14ac:dyDescent="0.25">
      <c r="A134" s="244" t="s">
        <v>290</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row>
    <row r="135" spans="1:59" ht="2.8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ht="17.7" customHeight="1" x14ac:dyDescent="0.25">
      <c r="A136" s="262" t="s">
        <v>253</v>
      </c>
      <c r="B136" s="262"/>
      <c r="C136" s="262"/>
      <c r="D136" s="262"/>
      <c r="E136" s="262"/>
      <c r="F136" s="262"/>
      <c r="G136" s="262"/>
      <c r="H136" s="262"/>
      <c r="I136" s="262"/>
      <c r="J136" s="262"/>
      <c r="K136" s="262"/>
      <c r="L136" s="262"/>
      <c r="M136" s="262"/>
      <c r="N136" s="262"/>
      <c r="O136" s="248" t="s">
        <v>254</v>
      </c>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t="s">
        <v>255</v>
      </c>
      <c r="AO136" s="248"/>
      <c r="AP136" s="248"/>
      <c r="AQ136" s="248"/>
      <c r="AR136" s="248"/>
      <c r="AS136" s="248"/>
      <c r="AT136" s="248"/>
      <c r="AU136" s="248"/>
      <c r="AV136" s="248"/>
      <c r="AW136" s="248"/>
      <c r="AX136" s="248"/>
      <c r="AY136" s="248"/>
      <c r="AZ136" s="248"/>
      <c r="BA136" s="248"/>
      <c r="BB136" s="248"/>
      <c r="BC136" s="248"/>
      <c r="BD136" s="248"/>
      <c r="BE136" s="248"/>
      <c r="BF136" s="248"/>
      <c r="BG136" s="248"/>
    </row>
    <row r="137" spans="1:59" ht="17.7" customHeight="1" x14ac:dyDescent="0.25">
      <c r="A137" s="245"/>
      <c r="B137" s="245"/>
      <c r="C137" s="245"/>
      <c r="D137" s="245"/>
      <c r="E137" s="245"/>
      <c r="F137" s="245"/>
      <c r="G137" s="245"/>
      <c r="H137" s="245"/>
      <c r="I137" s="245"/>
      <c r="J137" s="245"/>
      <c r="K137" s="245"/>
      <c r="L137" s="245"/>
      <c r="M137" s="245"/>
      <c r="N137" s="245"/>
      <c r="O137" s="245" t="s">
        <v>291</v>
      </c>
      <c r="P137" s="245"/>
      <c r="Q137" s="245"/>
      <c r="R137" s="245"/>
      <c r="S137" s="245"/>
      <c r="T137" s="245"/>
      <c r="U137" s="245"/>
      <c r="V137" s="245"/>
      <c r="W137" s="245"/>
      <c r="X137" s="245"/>
      <c r="Y137" s="245"/>
      <c r="Z137" s="245" t="s">
        <v>264</v>
      </c>
      <c r="AA137" s="245"/>
      <c r="AB137" s="245"/>
      <c r="AC137" s="245"/>
      <c r="AD137" s="245"/>
      <c r="AE137" s="245"/>
      <c r="AF137" s="245"/>
      <c r="AG137" s="245"/>
      <c r="AH137" s="245"/>
      <c r="AI137" s="245"/>
      <c r="AJ137" s="245"/>
      <c r="AK137" s="245"/>
      <c r="AL137" s="245"/>
      <c r="AM137" s="245"/>
      <c r="AN137" s="245" t="s">
        <v>291</v>
      </c>
      <c r="AO137" s="245"/>
      <c r="AP137" s="245"/>
      <c r="AQ137" s="245"/>
      <c r="AR137" s="245"/>
      <c r="AS137" s="245"/>
      <c r="AT137" s="245"/>
      <c r="AU137" s="245"/>
      <c r="AV137" s="245"/>
      <c r="AW137" s="245"/>
      <c r="AX137" s="245"/>
      <c r="AY137" s="245"/>
      <c r="AZ137" s="245"/>
      <c r="BA137" s="245" t="s">
        <v>264</v>
      </c>
      <c r="BB137" s="245"/>
      <c r="BC137" s="245"/>
      <c r="BD137" s="245"/>
      <c r="BE137" s="245"/>
      <c r="BF137" s="245"/>
      <c r="BG137" s="245"/>
    </row>
    <row r="138" spans="1:59" ht="16.95" customHeight="1" x14ac:dyDescent="0.25">
      <c r="A138" s="286" t="s">
        <v>292</v>
      </c>
      <c r="B138" s="286"/>
      <c r="C138" s="286"/>
      <c r="D138" s="286"/>
      <c r="E138" s="286"/>
      <c r="F138" s="286"/>
      <c r="G138" s="286"/>
      <c r="H138" s="286"/>
      <c r="I138" s="286"/>
      <c r="J138" s="286"/>
      <c r="K138" s="286"/>
      <c r="L138" s="286"/>
      <c r="M138" s="286"/>
      <c r="N138" s="286"/>
      <c r="O138" s="285">
        <f>SUM(O139:Y145)</f>
        <v>0</v>
      </c>
      <c r="P138" s="285"/>
      <c r="Q138" s="285"/>
      <c r="R138" s="285"/>
      <c r="S138" s="285"/>
      <c r="T138" s="285"/>
      <c r="U138" s="285"/>
      <c r="V138" s="285"/>
      <c r="W138" s="285"/>
      <c r="X138" s="285"/>
      <c r="Y138" s="285"/>
      <c r="Z138" s="285">
        <v>0</v>
      </c>
      <c r="AA138" s="285"/>
      <c r="AB138" s="285"/>
      <c r="AC138" s="285"/>
      <c r="AD138" s="285"/>
      <c r="AE138" s="285"/>
      <c r="AF138" s="285"/>
      <c r="AG138" s="285"/>
      <c r="AH138" s="285"/>
      <c r="AI138" s="285"/>
      <c r="AJ138" s="285"/>
      <c r="AK138" s="285"/>
      <c r="AL138" s="285"/>
      <c r="AM138" s="285"/>
      <c r="AN138" s="285">
        <f>SUM(AN139:AZ145)</f>
        <v>0</v>
      </c>
      <c r="AO138" s="285"/>
      <c r="AP138" s="285"/>
      <c r="AQ138" s="285"/>
      <c r="AR138" s="285"/>
      <c r="AS138" s="285"/>
      <c r="AT138" s="285"/>
      <c r="AU138" s="285"/>
      <c r="AV138" s="285"/>
      <c r="AW138" s="285"/>
      <c r="AX138" s="285"/>
      <c r="AY138" s="285"/>
      <c r="AZ138" s="285"/>
      <c r="BA138" s="247">
        <v>0</v>
      </c>
      <c r="BB138" s="247"/>
      <c r="BC138" s="247"/>
      <c r="BD138" s="247"/>
      <c r="BE138" s="247"/>
      <c r="BF138" s="247"/>
      <c r="BG138" s="247"/>
    </row>
    <row r="139" spans="1:59" ht="17.7" customHeight="1" x14ac:dyDescent="0.25">
      <c r="A139" s="242" t="s">
        <v>293</v>
      </c>
      <c r="B139" s="242"/>
      <c r="C139" s="242"/>
      <c r="D139" s="242"/>
      <c r="E139" s="242"/>
      <c r="F139" s="242"/>
      <c r="G139" s="242"/>
      <c r="H139" s="242"/>
      <c r="I139" s="242"/>
      <c r="J139" s="242"/>
      <c r="K139" s="242"/>
      <c r="L139" s="242"/>
      <c r="M139" s="242"/>
      <c r="N139" s="242"/>
      <c r="O139" s="243">
        <v>0</v>
      </c>
      <c r="P139" s="243"/>
      <c r="Q139" s="243"/>
      <c r="R139" s="243"/>
      <c r="S139" s="243"/>
      <c r="T139" s="243"/>
      <c r="U139" s="243"/>
      <c r="V139" s="243"/>
      <c r="W139" s="243"/>
      <c r="X139" s="243"/>
      <c r="Y139" s="243"/>
      <c r="Z139" s="243">
        <v>0</v>
      </c>
      <c r="AA139" s="243"/>
      <c r="AB139" s="243"/>
      <c r="AC139" s="243"/>
      <c r="AD139" s="243"/>
      <c r="AE139" s="243"/>
      <c r="AF139" s="243"/>
      <c r="AG139" s="243"/>
      <c r="AH139" s="243"/>
      <c r="AI139" s="243"/>
      <c r="AJ139" s="243"/>
      <c r="AK139" s="243"/>
      <c r="AL139" s="243"/>
      <c r="AM139" s="243"/>
      <c r="AN139" s="243">
        <v>0</v>
      </c>
      <c r="AO139" s="243"/>
      <c r="AP139" s="243"/>
      <c r="AQ139" s="243"/>
      <c r="AR139" s="243"/>
      <c r="AS139" s="243"/>
      <c r="AT139" s="243"/>
      <c r="AU139" s="243"/>
      <c r="AV139" s="243"/>
      <c r="AW139" s="243"/>
      <c r="AX139" s="243"/>
      <c r="AY139" s="243"/>
      <c r="AZ139" s="243"/>
      <c r="BA139" s="243">
        <v>0</v>
      </c>
      <c r="BB139" s="243"/>
      <c r="BC139" s="243"/>
      <c r="BD139" s="243"/>
      <c r="BE139" s="243"/>
      <c r="BF139" s="243"/>
      <c r="BG139" s="243"/>
    </row>
    <row r="140" spans="1:59" ht="21.75" customHeight="1" x14ac:dyDescent="0.25">
      <c r="A140" s="242" t="s">
        <v>294</v>
      </c>
      <c r="B140" s="242"/>
      <c r="C140" s="242"/>
      <c r="D140" s="242"/>
      <c r="E140" s="242"/>
      <c r="F140" s="242"/>
      <c r="G140" s="242"/>
      <c r="H140" s="242"/>
      <c r="I140" s="242"/>
      <c r="J140" s="242"/>
      <c r="K140" s="242"/>
      <c r="L140" s="242"/>
      <c r="M140" s="242"/>
      <c r="N140" s="242"/>
      <c r="O140" s="243">
        <v>0</v>
      </c>
      <c r="P140" s="243"/>
      <c r="Q140" s="243"/>
      <c r="R140" s="243"/>
      <c r="S140" s="243"/>
      <c r="T140" s="243"/>
      <c r="U140" s="243"/>
      <c r="V140" s="243"/>
      <c r="W140" s="243"/>
      <c r="X140" s="243"/>
      <c r="Y140" s="243"/>
      <c r="Z140" s="243">
        <v>0</v>
      </c>
      <c r="AA140" s="243"/>
      <c r="AB140" s="243"/>
      <c r="AC140" s="243"/>
      <c r="AD140" s="243"/>
      <c r="AE140" s="243"/>
      <c r="AF140" s="243"/>
      <c r="AG140" s="243"/>
      <c r="AH140" s="243"/>
      <c r="AI140" s="243"/>
      <c r="AJ140" s="243"/>
      <c r="AK140" s="243"/>
      <c r="AL140" s="243"/>
      <c r="AM140" s="243"/>
      <c r="AN140" s="243">
        <v>0</v>
      </c>
      <c r="AO140" s="243"/>
      <c r="AP140" s="243"/>
      <c r="AQ140" s="243"/>
      <c r="AR140" s="243"/>
      <c r="AS140" s="243"/>
      <c r="AT140" s="243"/>
      <c r="AU140" s="243"/>
      <c r="AV140" s="243"/>
      <c r="AW140" s="243"/>
      <c r="AX140" s="243"/>
      <c r="AY140" s="243"/>
      <c r="AZ140" s="243"/>
      <c r="BA140" s="243">
        <v>0</v>
      </c>
      <c r="BB140" s="243"/>
      <c r="BC140" s="243"/>
      <c r="BD140" s="243"/>
      <c r="BE140" s="243"/>
      <c r="BF140" s="243"/>
      <c r="BG140" s="243"/>
    </row>
    <row r="141" spans="1:59" ht="16.95" customHeight="1" x14ac:dyDescent="0.25">
      <c r="A141" s="242" t="s">
        <v>295</v>
      </c>
      <c r="B141" s="242"/>
      <c r="C141" s="242"/>
      <c r="D141" s="242"/>
      <c r="E141" s="242"/>
      <c r="F141" s="242"/>
      <c r="G141" s="242"/>
      <c r="H141" s="242"/>
      <c r="I141" s="242"/>
      <c r="J141" s="242"/>
      <c r="K141" s="242"/>
      <c r="L141" s="242"/>
      <c r="M141" s="242"/>
      <c r="N141" s="242"/>
      <c r="O141" s="243">
        <v>0</v>
      </c>
      <c r="P141" s="243"/>
      <c r="Q141" s="243"/>
      <c r="R141" s="243"/>
      <c r="S141" s="243"/>
      <c r="T141" s="243"/>
      <c r="U141" s="243"/>
      <c r="V141" s="243"/>
      <c r="W141" s="243"/>
      <c r="X141" s="243"/>
      <c r="Y141" s="243"/>
      <c r="Z141" s="243">
        <v>0</v>
      </c>
      <c r="AA141" s="243"/>
      <c r="AB141" s="243"/>
      <c r="AC141" s="243"/>
      <c r="AD141" s="243"/>
      <c r="AE141" s="243"/>
      <c r="AF141" s="243"/>
      <c r="AG141" s="243"/>
      <c r="AH141" s="243"/>
      <c r="AI141" s="243"/>
      <c r="AJ141" s="243"/>
      <c r="AK141" s="243"/>
      <c r="AL141" s="243"/>
      <c r="AM141" s="243"/>
      <c r="AN141" s="243">
        <v>0</v>
      </c>
      <c r="AO141" s="243"/>
      <c r="AP141" s="243"/>
      <c r="AQ141" s="243"/>
      <c r="AR141" s="243"/>
      <c r="AS141" s="243"/>
      <c r="AT141" s="243"/>
      <c r="AU141" s="243"/>
      <c r="AV141" s="243"/>
      <c r="AW141" s="243"/>
      <c r="AX141" s="243"/>
      <c r="AY141" s="243"/>
      <c r="AZ141" s="243"/>
      <c r="BA141" s="243">
        <v>0</v>
      </c>
      <c r="BB141" s="243"/>
      <c r="BC141" s="243"/>
      <c r="BD141" s="243"/>
      <c r="BE141" s="243"/>
      <c r="BF141" s="243"/>
      <c r="BG141" s="243"/>
    </row>
    <row r="142" spans="1:59" ht="17.7" customHeight="1" x14ac:dyDescent="0.25">
      <c r="A142" s="242" t="s">
        <v>296</v>
      </c>
      <c r="B142" s="242"/>
      <c r="C142" s="242"/>
      <c r="D142" s="242"/>
      <c r="E142" s="242"/>
      <c r="F142" s="242"/>
      <c r="G142" s="242"/>
      <c r="H142" s="242"/>
      <c r="I142" s="242"/>
      <c r="J142" s="242"/>
      <c r="K142" s="242"/>
      <c r="L142" s="242"/>
      <c r="M142" s="242"/>
      <c r="N142" s="242"/>
      <c r="O142" s="243">
        <v>0</v>
      </c>
      <c r="P142" s="243"/>
      <c r="Q142" s="243"/>
      <c r="R142" s="243"/>
      <c r="S142" s="243"/>
      <c r="T142" s="243"/>
      <c r="U142" s="243"/>
      <c r="V142" s="243"/>
      <c r="W142" s="243"/>
      <c r="X142" s="243"/>
      <c r="Y142" s="243"/>
      <c r="Z142" s="243">
        <v>0</v>
      </c>
      <c r="AA142" s="243"/>
      <c r="AB142" s="243"/>
      <c r="AC142" s="243"/>
      <c r="AD142" s="243"/>
      <c r="AE142" s="243"/>
      <c r="AF142" s="243"/>
      <c r="AG142" s="243"/>
      <c r="AH142" s="243"/>
      <c r="AI142" s="243"/>
      <c r="AJ142" s="243"/>
      <c r="AK142" s="243"/>
      <c r="AL142" s="243"/>
      <c r="AM142" s="243"/>
      <c r="AN142" s="243">
        <v>0</v>
      </c>
      <c r="AO142" s="243"/>
      <c r="AP142" s="243"/>
      <c r="AQ142" s="243"/>
      <c r="AR142" s="243"/>
      <c r="AS142" s="243"/>
      <c r="AT142" s="243"/>
      <c r="AU142" s="243"/>
      <c r="AV142" s="243"/>
      <c r="AW142" s="243"/>
      <c r="AX142" s="243"/>
      <c r="AY142" s="243"/>
      <c r="AZ142" s="243"/>
      <c r="BA142" s="243">
        <v>0</v>
      </c>
      <c r="BB142" s="243"/>
      <c r="BC142" s="243"/>
      <c r="BD142" s="243"/>
      <c r="BE142" s="243"/>
      <c r="BF142" s="243"/>
      <c r="BG142" s="243"/>
    </row>
    <row r="143" spans="1:59" ht="16.95" customHeight="1" x14ac:dyDescent="0.25">
      <c r="A143" s="242" t="s">
        <v>297</v>
      </c>
      <c r="B143" s="242"/>
      <c r="C143" s="242"/>
      <c r="D143" s="242"/>
      <c r="E143" s="242"/>
      <c r="F143" s="242"/>
      <c r="G143" s="242"/>
      <c r="H143" s="242"/>
      <c r="I143" s="242"/>
      <c r="J143" s="242"/>
      <c r="K143" s="242"/>
      <c r="L143" s="242"/>
      <c r="M143" s="242"/>
      <c r="N143" s="242"/>
      <c r="O143" s="243">
        <v>0</v>
      </c>
      <c r="P143" s="243"/>
      <c r="Q143" s="243"/>
      <c r="R143" s="243"/>
      <c r="S143" s="243"/>
      <c r="T143" s="243"/>
      <c r="U143" s="243"/>
      <c r="V143" s="243"/>
      <c r="W143" s="243"/>
      <c r="X143" s="243"/>
      <c r="Y143" s="243"/>
      <c r="Z143" s="243">
        <v>0</v>
      </c>
      <c r="AA143" s="243"/>
      <c r="AB143" s="243"/>
      <c r="AC143" s="243"/>
      <c r="AD143" s="243"/>
      <c r="AE143" s="243"/>
      <c r="AF143" s="243"/>
      <c r="AG143" s="243"/>
      <c r="AH143" s="243"/>
      <c r="AI143" s="243"/>
      <c r="AJ143" s="243"/>
      <c r="AK143" s="243"/>
      <c r="AL143" s="243"/>
      <c r="AM143" s="243"/>
      <c r="AN143" s="243">
        <v>0</v>
      </c>
      <c r="AO143" s="243"/>
      <c r="AP143" s="243"/>
      <c r="AQ143" s="243"/>
      <c r="AR143" s="243"/>
      <c r="AS143" s="243"/>
      <c r="AT143" s="243"/>
      <c r="AU143" s="243"/>
      <c r="AV143" s="243"/>
      <c r="AW143" s="243"/>
      <c r="AX143" s="243"/>
      <c r="AY143" s="243"/>
      <c r="AZ143" s="243"/>
      <c r="BA143" s="243">
        <v>0</v>
      </c>
      <c r="BB143" s="243"/>
      <c r="BC143" s="243"/>
      <c r="BD143" s="243"/>
      <c r="BE143" s="243"/>
      <c r="BF143" s="243"/>
      <c r="BG143" s="243"/>
    </row>
    <row r="144" spans="1:59" ht="17.7" customHeight="1" x14ac:dyDescent="0.25">
      <c r="A144" s="242" t="s">
        <v>298</v>
      </c>
      <c r="B144" s="242"/>
      <c r="C144" s="242"/>
      <c r="D144" s="242"/>
      <c r="E144" s="242"/>
      <c r="F144" s="242"/>
      <c r="G144" s="242"/>
      <c r="H144" s="242"/>
      <c r="I144" s="242"/>
      <c r="J144" s="242"/>
      <c r="K144" s="242"/>
      <c r="L144" s="242"/>
      <c r="M144" s="242"/>
      <c r="N144" s="242"/>
      <c r="O144" s="243">
        <v>0</v>
      </c>
      <c r="P144" s="243"/>
      <c r="Q144" s="243"/>
      <c r="R144" s="243"/>
      <c r="S144" s="243"/>
      <c r="T144" s="243"/>
      <c r="U144" s="243"/>
      <c r="V144" s="243"/>
      <c r="W144" s="243"/>
      <c r="X144" s="243"/>
      <c r="Y144" s="243"/>
      <c r="Z144" s="243">
        <v>0</v>
      </c>
      <c r="AA144" s="243"/>
      <c r="AB144" s="243"/>
      <c r="AC144" s="243"/>
      <c r="AD144" s="243"/>
      <c r="AE144" s="243"/>
      <c r="AF144" s="243"/>
      <c r="AG144" s="243"/>
      <c r="AH144" s="243"/>
      <c r="AI144" s="243"/>
      <c r="AJ144" s="243"/>
      <c r="AK144" s="243"/>
      <c r="AL144" s="243"/>
      <c r="AM144" s="243"/>
      <c r="AN144" s="243">
        <v>0</v>
      </c>
      <c r="AO144" s="243"/>
      <c r="AP144" s="243"/>
      <c r="AQ144" s="243"/>
      <c r="AR144" s="243"/>
      <c r="AS144" s="243"/>
      <c r="AT144" s="243"/>
      <c r="AU144" s="243"/>
      <c r="AV144" s="243"/>
      <c r="AW144" s="243"/>
      <c r="AX144" s="243"/>
      <c r="AY144" s="243"/>
      <c r="AZ144" s="243"/>
      <c r="BA144" s="243">
        <v>0</v>
      </c>
      <c r="BB144" s="243"/>
      <c r="BC144" s="243"/>
      <c r="BD144" s="243"/>
      <c r="BE144" s="243"/>
      <c r="BF144" s="243"/>
      <c r="BG144" s="243"/>
    </row>
    <row r="145" spans="1:59" ht="17.7" customHeight="1" x14ac:dyDescent="0.25">
      <c r="A145" s="242" t="s">
        <v>299</v>
      </c>
      <c r="B145" s="242"/>
      <c r="C145" s="242"/>
      <c r="D145" s="242"/>
      <c r="E145" s="242"/>
      <c r="F145" s="242"/>
      <c r="G145" s="242"/>
      <c r="H145" s="242"/>
      <c r="I145" s="242"/>
      <c r="J145" s="242"/>
      <c r="K145" s="242"/>
      <c r="L145" s="242"/>
      <c r="M145" s="242"/>
      <c r="N145" s="242"/>
      <c r="O145" s="243"/>
      <c r="P145" s="243"/>
      <c r="Q145" s="243"/>
      <c r="R145" s="243"/>
      <c r="S145" s="243"/>
      <c r="T145" s="243"/>
      <c r="U145" s="243"/>
      <c r="V145" s="243"/>
      <c r="W145" s="243"/>
      <c r="X145" s="243"/>
      <c r="Y145" s="243"/>
      <c r="Z145" s="243">
        <v>0</v>
      </c>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v>0</v>
      </c>
      <c r="BB145" s="243"/>
      <c r="BC145" s="243"/>
      <c r="BD145" s="243"/>
      <c r="BE145" s="243"/>
      <c r="BF145" s="243"/>
      <c r="BG145" s="243"/>
    </row>
    <row r="146" spans="1:59" ht="16.95" customHeight="1" x14ac:dyDescent="0.25">
      <c r="A146" s="284" t="s">
        <v>300</v>
      </c>
      <c r="B146" s="284"/>
      <c r="C146" s="284"/>
      <c r="D146" s="284"/>
      <c r="E146" s="284"/>
      <c r="F146" s="284"/>
      <c r="G146" s="284"/>
      <c r="H146" s="284"/>
      <c r="I146" s="284"/>
      <c r="J146" s="284"/>
      <c r="K146" s="284"/>
      <c r="L146" s="284"/>
      <c r="M146" s="284"/>
      <c r="N146" s="284"/>
      <c r="O146" s="276">
        <f>SUM(O147:Y153)</f>
        <v>0</v>
      </c>
      <c r="P146" s="276"/>
      <c r="Q146" s="276"/>
      <c r="R146" s="276"/>
      <c r="S146" s="276"/>
      <c r="T146" s="276"/>
      <c r="U146" s="276"/>
      <c r="V146" s="276"/>
      <c r="W146" s="276"/>
      <c r="X146" s="276"/>
      <c r="Y146" s="276"/>
      <c r="Z146" s="276">
        <v>0</v>
      </c>
      <c r="AA146" s="276"/>
      <c r="AB146" s="276"/>
      <c r="AC146" s="276"/>
      <c r="AD146" s="276"/>
      <c r="AE146" s="276"/>
      <c r="AF146" s="276"/>
      <c r="AG146" s="276"/>
      <c r="AH146" s="276"/>
      <c r="AI146" s="276"/>
      <c r="AJ146" s="276"/>
      <c r="AK146" s="276"/>
      <c r="AL146" s="276"/>
      <c r="AM146" s="276"/>
      <c r="AN146" s="276">
        <f>SUM(AN147:AZ153)</f>
        <v>0</v>
      </c>
      <c r="AO146" s="276"/>
      <c r="AP146" s="276"/>
      <c r="AQ146" s="276"/>
      <c r="AR146" s="276"/>
      <c r="AS146" s="276"/>
      <c r="AT146" s="276"/>
      <c r="AU146" s="276"/>
      <c r="AV146" s="276"/>
      <c r="AW146" s="276"/>
      <c r="AX146" s="276"/>
      <c r="AY146" s="276"/>
      <c r="AZ146" s="276"/>
      <c r="BA146" s="276">
        <v>0</v>
      </c>
      <c r="BB146" s="276"/>
      <c r="BC146" s="276"/>
      <c r="BD146" s="276"/>
      <c r="BE146" s="276"/>
      <c r="BF146" s="276"/>
      <c r="BG146" s="276"/>
    </row>
    <row r="147" spans="1:59" ht="17.7" customHeight="1" x14ac:dyDescent="0.25">
      <c r="A147" s="242" t="s">
        <v>293</v>
      </c>
      <c r="B147" s="242"/>
      <c r="C147" s="242"/>
      <c r="D147" s="242"/>
      <c r="E147" s="242"/>
      <c r="F147" s="242"/>
      <c r="G147" s="242"/>
      <c r="H147" s="242"/>
      <c r="I147" s="242"/>
      <c r="J147" s="242"/>
      <c r="K147" s="242"/>
      <c r="L147" s="242"/>
      <c r="M147" s="242"/>
      <c r="N147" s="242"/>
      <c r="O147" s="243">
        <v>0</v>
      </c>
      <c r="P147" s="243"/>
      <c r="Q147" s="243"/>
      <c r="R147" s="243"/>
      <c r="S147" s="243"/>
      <c r="T147" s="243"/>
      <c r="U147" s="243"/>
      <c r="V147" s="243"/>
      <c r="W147" s="243"/>
      <c r="X147" s="243"/>
      <c r="Y147" s="243"/>
      <c r="Z147" s="243">
        <v>0</v>
      </c>
      <c r="AA147" s="243"/>
      <c r="AB147" s="243"/>
      <c r="AC147" s="243"/>
      <c r="AD147" s="243"/>
      <c r="AE147" s="243"/>
      <c r="AF147" s="243"/>
      <c r="AG147" s="243"/>
      <c r="AH147" s="243"/>
      <c r="AI147" s="243"/>
      <c r="AJ147" s="243"/>
      <c r="AK147" s="243"/>
      <c r="AL147" s="243"/>
      <c r="AM147" s="243"/>
      <c r="AN147" s="243">
        <v>0</v>
      </c>
      <c r="AO147" s="243"/>
      <c r="AP147" s="243"/>
      <c r="AQ147" s="243"/>
      <c r="AR147" s="243"/>
      <c r="AS147" s="243"/>
      <c r="AT147" s="243"/>
      <c r="AU147" s="243"/>
      <c r="AV147" s="243"/>
      <c r="AW147" s="243"/>
      <c r="AX147" s="243"/>
      <c r="AY147" s="243"/>
      <c r="AZ147" s="243"/>
      <c r="BA147" s="243">
        <v>0</v>
      </c>
      <c r="BB147" s="243"/>
      <c r="BC147" s="243"/>
      <c r="BD147" s="243"/>
      <c r="BE147" s="243"/>
      <c r="BF147" s="243"/>
      <c r="BG147" s="243"/>
    </row>
    <row r="148" spans="1:59" ht="22.5" customHeight="1" x14ac:dyDescent="0.25">
      <c r="A148" s="242" t="s">
        <v>294</v>
      </c>
      <c r="B148" s="242"/>
      <c r="C148" s="242"/>
      <c r="D148" s="242"/>
      <c r="E148" s="242"/>
      <c r="F148" s="242"/>
      <c r="G148" s="242"/>
      <c r="H148" s="242"/>
      <c r="I148" s="242"/>
      <c r="J148" s="242"/>
      <c r="K148" s="242"/>
      <c r="L148" s="242"/>
      <c r="M148" s="242"/>
      <c r="N148" s="242"/>
      <c r="O148" s="243">
        <v>0</v>
      </c>
      <c r="P148" s="243"/>
      <c r="Q148" s="243"/>
      <c r="R148" s="243"/>
      <c r="S148" s="243"/>
      <c r="T148" s="243"/>
      <c r="U148" s="243"/>
      <c r="V148" s="243"/>
      <c r="W148" s="243"/>
      <c r="X148" s="243"/>
      <c r="Y148" s="243"/>
      <c r="Z148" s="243">
        <v>0</v>
      </c>
      <c r="AA148" s="243"/>
      <c r="AB148" s="243"/>
      <c r="AC148" s="243"/>
      <c r="AD148" s="243"/>
      <c r="AE148" s="243"/>
      <c r="AF148" s="243"/>
      <c r="AG148" s="243"/>
      <c r="AH148" s="243"/>
      <c r="AI148" s="243"/>
      <c r="AJ148" s="243"/>
      <c r="AK148" s="243"/>
      <c r="AL148" s="243"/>
      <c r="AM148" s="243"/>
      <c r="AN148" s="243">
        <v>0</v>
      </c>
      <c r="AO148" s="243"/>
      <c r="AP148" s="243"/>
      <c r="AQ148" s="243"/>
      <c r="AR148" s="243"/>
      <c r="AS148" s="243"/>
      <c r="AT148" s="243"/>
      <c r="AU148" s="243"/>
      <c r="AV148" s="243"/>
      <c r="AW148" s="243"/>
      <c r="AX148" s="243"/>
      <c r="AY148" s="243"/>
      <c r="AZ148" s="243"/>
      <c r="BA148" s="243">
        <v>0</v>
      </c>
      <c r="BB148" s="243"/>
      <c r="BC148" s="243"/>
      <c r="BD148" s="243"/>
      <c r="BE148" s="243"/>
      <c r="BF148" s="243"/>
      <c r="BG148" s="243"/>
    </row>
    <row r="149" spans="1:59" ht="17.7" customHeight="1" x14ac:dyDescent="0.25">
      <c r="A149" s="242" t="s">
        <v>295</v>
      </c>
      <c r="B149" s="242"/>
      <c r="C149" s="242"/>
      <c r="D149" s="242"/>
      <c r="E149" s="242"/>
      <c r="F149" s="242"/>
      <c r="G149" s="242"/>
      <c r="H149" s="242"/>
      <c r="I149" s="242"/>
      <c r="J149" s="242"/>
      <c r="K149" s="242"/>
      <c r="L149" s="242"/>
      <c r="M149" s="242"/>
      <c r="N149" s="242"/>
      <c r="O149" s="243">
        <v>0</v>
      </c>
      <c r="P149" s="243"/>
      <c r="Q149" s="243"/>
      <c r="R149" s="243"/>
      <c r="S149" s="243"/>
      <c r="T149" s="243"/>
      <c r="U149" s="243"/>
      <c r="V149" s="243"/>
      <c r="W149" s="243"/>
      <c r="X149" s="243"/>
      <c r="Y149" s="243"/>
      <c r="Z149" s="243">
        <v>0</v>
      </c>
      <c r="AA149" s="243"/>
      <c r="AB149" s="243"/>
      <c r="AC149" s="243"/>
      <c r="AD149" s="243"/>
      <c r="AE149" s="243"/>
      <c r="AF149" s="243"/>
      <c r="AG149" s="243"/>
      <c r="AH149" s="243"/>
      <c r="AI149" s="243"/>
      <c r="AJ149" s="243"/>
      <c r="AK149" s="243"/>
      <c r="AL149" s="243"/>
      <c r="AM149" s="243"/>
      <c r="AN149" s="243">
        <v>0</v>
      </c>
      <c r="AO149" s="243"/>
      <c r="AP149" s="243"/>
      <c r="AQ149" s="243"/>
      <c r="AR149" s="243"/>
      <c r="AS149" s="243"/>
      <c r="AT149" s="243"/>
      <c r="AU149" s="243"/>
      <c r="AV149" s="243"/>
      <c r="AW149" s="243"/>
      <c r="AX149" s="243"/>
      <c r="AY149" s="243"/>
      <c r="AZ149" s="243"/>
      <c r="BA149" s="243">
        <v>0</v>
      </c>
      <c r="BB149" s="243"/>
      <c r="BC149" s="243"/>
      <c r="BD149" s="243"/>
      <c r="BE149" s="243"/>
      <c r="BF149" s="243"/>
      <c r="BG149" s="243"/>
    </row>
    <row r="150" spans="1:59" ht="17.7" customHeight="1" x14ac:dyDescent="0.25">
      <c r="A150" s="242" t="s">
        <v>296</v>
      </c>
      <c r="B150" s="242"/>
      <c r="C150" s="242"/>
      <c r="D150" s="242"/>
      <c r="E150" s="242"/>
      <c r="F150" s="242"/>
      <c r="G150" s="242"/>
      <c r="H150" s="242"/>
      <c r="I150" s="242"/>
      <c r="J150" s="242"/>
      <c r="K150" s="242"/>
      <c r="L150" s="242"/>
      <c r="M150" s="242"/>
      <c r="N150" s="242"/>
      <c r="O150" s="243">
        <v>0</v>
      </c>
      <c r="P150" s="243"/>
      <c r="Q150" s="243"/>
      <c r="R150" s="243"/>
      <c r="S150" s="243"/>
      <c r="T150" s="243"/>
      <c r="U150" s="243"/>
      <c r="V150" s="243"/>
      <c r="W150" s="243"/>
      <c r="X150" s="243"/>
      <c r="Y150" s="243"/>
      <c r="Z150" s="243">
        <v>0</v>
      </c>
      <c r="AA150" s="243"/>
      <c r="AB150" s="243"/>
      <c r="AC150" s="243"/>
      <c r="AD150" s="243"/>
      <c r="AE150" s="243"/>
      <c r="AF150" s="243"/>
      <c r="AG150" s="243"/>
      <c r="AH150" s="243"/>
      <c r="AI150" s="243"/>
      <c r="AJ150" s="243"/>
      <c r="AK150" s="243"/>
      <c r="AL150" s="243"/>
      <c r="AM150" s="243"/>
      <c r="AN150" s="243">
        <v>0</v>
      </c>
      <c r="AO150" s="243"/>
      <c r="AP150" s="243"/>
      <c r="AQ150" s="243"/>
      <c r="AR150" s="243"/>
      <c r="AS150" s="243"/>
      <c r="AT150" s="243"/>
      <c r="AU150" s="243"/>
      <c r="AV150" s="243"/>
      <c r="AW150" s="243"/>
      <c r="AX150" s="243"/>
      <c r="AY150" s="243"/>
      <c r="AZ150" s="243"/>
      <c r="BA150" s="243">
        <v>0</v>
      </c>
      <c r="BB150" s="243"/>
      <c r="BC150" s="243"/>
      <c r="BD150" s="243"/>
      <c r="BE150" s="243"/>
      <c r="BF150" s="243"/>
      <c r="BG150" s="243"/>
    </row>
    <row r="151" spans="1:59" ht="16.95" customHeight="1" x14ac:dyDescent="0.25">
      <c r="A151" s="242" t="s">
        <v>297</v>
      </c>
      <c r="B151" s="242"/>
      <c r="C151" s="242"/>
      <c r="D151" s="242"/>
      <c r="E151" s="242"/>
      <c r="F151" s="242"/>
      <c r="G151" s="242"/>
      <c r="H151" s="242"/>
      <c r="I151" s="242"/>
      <c r="J151" s="242"/>
      <c r="K151" s="242"/>
      <c r="L151" s="242"/>
      <c r="M151" s="242"/>
      <c r="N151" s="242"/>
      <c r="O151" s="243">
        <v>0</v>
      </c>
      <c r="P151" s="243"/>
      <c r="Q151" s="243"/>
      <c r="R151" s="243"/>
      <c r="S151" s="243"/>
      <c r="T151" s="243"/>
      <c r="U151" s="243"/>
      <c r="V151" s="243"/>
      <c r="W151" s="243"/>
      <c r="X151" s="243"/>
      <c r="Y151" s="243"/>
      <c r="Z151" s="243">
        <v>0</v>
      </c>
      <c r="AA151" s="243"/>
      <c r="AB151" s="243"/>
      <c r="AC151" s="243"/>
      <c r="AD151" s="243"/>
      <c r="AE151" s="243"/>
      <c r="AF151" s="243"/>
      <c r="AG151" s="243"/>
      <c r="AH151" s="243"/>
      <c r="AI151" s="243"/>
      <c r="AJ151" s="243"/>
      <c r="AK151" s="243"/>
      <c r="AL151" s="243"/>
      <c r="AM151" s="243"/>
      <c r="AN151" s="243">
        <v>0</v>
      </c>
      <c r="AO151" s="243"/>
      <c r="AP151" s="243"/>
      <c r="AQ151" s="243"/>
      <c r="AR151" s="243"/>
      <c r="AS151" s="243"/>
      <c r="AT151" s="243"/>
      <c r="AU151" s="243"/>
      <c r="AV151" s="243"/>
      <c r="AW151" s="243"/>
      <c r="AX151" s="243"/>
      <c r="AY151" s="243"/>
      <c r="AZ151" s="243"/>
      <c r="BA151" s="243">
        <v>0</v>
      </c>
      <c r="BB151" s="243"/>
      <c r="BC151" s="243"/>
      <c r="BD151" s="243"/>
      <c r="BE151" s="243"/>
      <c r="BF151" s="243"/>
      <c r="BG151" s="243"/>
    </row>
    <row r="152" spans="1:59" ht="17.7" customHeight="1" x14ac:dyDescent="0.25">
      <c r="A152" s="242" t="s">
        <v>298</v>
      </c>
      <c r="B152" s="242"/>
      <c r="C152" s="242"/>
      <c r="D152" s="242"/>
      <c r="E152" s="242"/>
      <c r="F152" s="242"/>
      <c r="G152" s="242"/>
      <c r="H152" s="242"/>
      <c r="I152" s="242"/>
      <c r="J152" s="242"/>
      <c r="K152" s="242"/>
      <c r="L152" s="242"/>
      <c r="M152" s="242"/>
      <c r="N152" s="242"/>
      <c r="O152" s="243">
        <v>0</v>
      </c>
      <c r="P152" s="243"/>
      <c r="Q152" s="243"/>
      <c r="R152" s="243"/>
      <c r="S152" s="243"/>
      <c r="T152" s="243"/>
      <c r="U152" s="243"/>
      <c r="V152" s="243"/>
      <c r="W152" s="243"/>
      <c r="X152" s="243"/>
      <c r="Y152" s="243"/>
      <c r="Z152" s="243">
        <v>0</v>
      </c>
      <c r="AA152" s="243"/>
      <c r="AB152" s="243"/>
      <c r="AC152" s="243"/>
      <c r="AD152" s="243"/>
      <c r="AE152" s="243"/>
      <c r="AF152" s="243"/>
      <c r="AG152" s="243"/>
      <c r="AH152" s="243"/>
      <c r="AI152" s="243"/>
      <c r="AJ152" s="243"/>
      <c r="AK152" s="243"/>
      <c r="AL152" s="243"/>
      <c r="AM152" s="243"/>
      <c r="AN152" s="243">
        <v>0</v>
      </c>
      <c r="AO152" s="243"/>
      <c r="AP152" s="243"/>
      <c r="AQ152" s="243"/>
      <c r="AR152" s="243"/>
      <c r="AS152" s="243"/>
      <c r="AT152" s="243"/>
      <c r="AU152" s="243"/>
      <c r="AV152" s="243"/>
      <c r="AW152" s="243"/>
      <c r="AX152" s="243"/>
      <c r="AY152" s="243"/>
      <c r="AZ152" s="243"/>
      <c r="BA152" s="243">
        <v>0</v>
      </c>
      <c r="BB152" s="243"/>
      <c r="BC152" s="243"/>
      <c r="BD152" s="243"/>
      <c r="BE152" s="243"/>
      <c r="BF152" s="243"/>
      <c r="BG152" s="243"/>
    </row>
    <row r="153" spans="1:59" ht="17.7" customHeight="1" x14ac:dyDescent="0.25">
      <c r="A153" s="240" t="s">
        <v>299</v>
      </c>
      <c r="B153" s="240"/>
      <c r="C153" s="240"/>
      <c r="D153" s="240"/>
      <c r="E153" s="240"/>
      <c r="F153" s="240"/>
      <c r="G153" s="240"/>
      <c r="H153" s="240"/>
      <c r="I153" s="240"/>
      <c r="J153" s="240"/>
      <c r="K153" s="240"/>
      <c r="L153" s="240"/>
      <c r="M153" s="240"/>
      <c r="N153" s="240"/>
      <c r="O153" s="241"/>
      <c r="P153" s="241"/>
      <c r="Q153" s="241"/>
      <c r="R153" s="241"/>
      <c r="S153" s="241"/>
      <c r="T153" s="241"/>
      <c r="U153" s="241"/>
      <c r="V153" s="241"/>
      <c r="W153" s="241"/>
      <c r="X153" s="241"/>
      <c r="Y153" s="241"/>
      <c r="Z153" s="241">
        <v>0</v>
      </c>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v>0</v>
      </c>
      <c r="BB153" s="241"/>
      <c r="BC153" s="241"/>
      <c r="BD153" s="241"/>
      <c r="BE153" s="241"/>
      <c r="BF153" s="241"/>
      <c r="BG153" s="241"/>
    </row>
    <row r="154" spans="1:59" ht="16.95" customHeight="1" x14ac:dyDescent="0.25">
      <c r="A154" s="248" t="s">
        <v>259</v>
      </c>
      <c r="B154" s="248"/>
      <c r="C154" s="248"/>
      <c r="D154" s="248"/>
      <c r="E154" s="248"/>
      <c r="F154" s="248"/>
      <c r="G154" s="248"/>
      <c r="H154" s="248"/>
      <c r="I154" s="248"/>
      <c r="J154" s="248"/>
      <c r="K154" s="248"/>
      <c r="L154" s="248"/>
      <c r="M154" s="248"/>
      <c r="N154" s="248"/>
      <c r="O154" s="249">
        <f>SUM(O138,O146)</f>
        <v>0</v>
      </c>
      <c r="P154" s="249"/>
      <c r="Q154" s="249"/>
      <c r="R154" s="249"/>
      <c r="S154" s="249"/>
      <c r="T154" s="249"/>
      <c r="U154" s="249"/>
      <c r="V154" s="249"/>
      <c r="W154" s="249"/>
      <c r="X154" s="249"/>
      <c r="Y154" s="249"/>
      <c r="Z154" s="249">
        <v>0</v>
      </c>
      <c r="AA154" s="249"/>
      <c r="AB154" s="249"/>
      <c r="AC154" s="249"/>
      <c r="AD154" s="249"/>
      <c r="AE154" s="249"/>
      <c r="AF154" s="249"/>
      <c r="AG154" s="249"/>
      <c r="AH154" s="249"/>
      <c r="AI154" s="249"/>
      <c r="AJ154" s="249"/>
      <c r="AK154" s="249"/>
      <c r="AL154" s="249"/>
      <c r="AM154" s="249"/>
      <c r="AN154" s="249">
        <f>SUM(AN138,AN146)</f>
        <v>0</v>
      </c>
      <c r="AO154" s="249"/>
      <c r="AP154" s="249"/>
      <c r="AQ154" s="249"/>
      <c r="AR154" s="249"/>
      <c r="AS154" s="249"/>
      <c r="AT154" s="249"/>
      <c r="AU154" s="249"/>
      <c r="AV154" s="249"/>
      <c r="AW154" s="249"/>
      <c r="AX154" s="249"/>
      <c r="AY154" s="249"/>
      <c r="AZ154" s="249"/>
      <c r="BA154" s="249">
        <v>0</v>
      </c>
      <c r="BB154" s="249"/>
      <c r="BC154" s="249"/>
      <c r="BD154" s="249"/>
      <c r="BE154" s="249"/>
      <c r="BF154" s="249"/>
      <c r="BG154" s="249"/>
    </row>
    <row r="155" spans="1:59" ht="8.8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7.7" customHeight="1" x14ac:dyDescent="0.25">
      <c r="A156" s="244" t="s">
        <v>301</v>
      </c>
      <c r="B156" s="244"/>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row>
    <row r="157" spans="1:59" ht="2.8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ht="16.95" customHeight="1" x14ac:dyDescent="0.25">
      <c r="A158" s="262" t="s">
        <v>253</v>
      </c>
      <c r="B158" s="262"/>
      <c r="C158" s="262"/>
      <c r="D158" s="262"/>
      <c r="E158" s="262"/>
      <c r="F158" s="262"/>
      <c r="G158" s="262"/>
      <c r="H158" s="262"/>
      <c r="I158" s="262"/>
      <c r="J158" s="262"/>
      <c r="K158" s="262"/>
      <c r="L158" s="262"/>
      <c r="M158" s="262"/>
      <c r="N158" s="262"/>
      <c r="O158" s="248" t="s">
        <v>254</v>
      </c>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t="s">
        <v>255</v>
      </c>
      <c r="AO158" s="248"/>
      <c r="AP158" s="248"/>
      <c r="AQ158" s="248"/>
      <c r="AR158" s="248"/>
      <c r="AS158" s="248"/>
      <c r="AT158" s="248"/>
      <c r="AU158" s="248"/>
      <c r="AV158" s="248"/>
      <c r="AW158" s="248"/>
      <c r="AX158" s="248"/>
      <c r="AY158" s="248"/>
      <c r="AZ158" s="248"/>
      <c r="BA158" s="248"/>
      <c r="BB158" s="248"/>
      <c r="BC158" s="248"/>
      <c r="BD158" s="248"/>
      <c r="BE158" s="248"/>
      <c r="BF158" s="248"/>
      <c r="BG158" s="248"/>
    </row>
    <row r="159" spans="1:59" ht="17.7" customHeight="1" x14ac:dyDescent="0.25">
      <c r="A159" s="245"/>
      <c r="B159" s="245"/>
      <c r="C159" s="245"/>
      <c r="D159" s="245"/>
      <c r="E159" s="245"/>
      <c r="F159" s="245"/>
      <c r="G159" s="245"/>
      <c r="H159" s="245"/>
      <c r="I159" s="245"/>
      <c r="J159" s="245"/>
      <c r="K159" s="245"/>
      <c r="L159" s="245"/>
      <c r="M159" s="245"/>
      <c r="N159" s="245"/>
      <c r="O159" s="245" t="s">
        <v>302</v>
      </c>
      <c r="P159" s="245"/>
      <c r="Q159" s="245"/>
      <c r="R159" s="245"/>
      <c r="S159" s="245"/>
      <c r="T159" s="245"/>
      <c r="U159" s="245"/>
      <c r="V159" s="245"/>
      <c r="W159" s="245"/>
      <c r="X159" s="245"/>
      <c r="Y159" s="245"/>
      <c r="Z159" s="245" t="s">
        <v>291</v>
      </c>
      <c r="AA159" s="245"/>
      <c r="AB159" s="245"/>
      <c r="AC159" s="245"/>
      <c r="AD159" s="245"/>
      <c r="AE159" s="245"/>
      <c r="AF159" s="245"/>
      <c r="AG159" s="245"/>
      <c r="AH159" s="245"/>
      <c r="AI159" s="245"/>
      <c r="AJ159" s="245"/>
      <c r="AK159" s="245"/>
      <c r="AL159" s="245"/>
      <c r="AM159" s="245"/>
      <c r="AN159" s="245" t="s">
        <v>302</v>
      </c>
      <c r="AO159" s="245"/>
      <c r="AP159" s="245"/>
      <c r="AQ159" s="245"/>
      <c r="AR159" s="245"/>
      <c r="AS159" s="245"/>
      <c r="AT159" s="245"/>
      <c r="AU159" s="245"/>
      <c r="AV159" s="245"/>
      <c r="AW159" s="245"/>
      <c r="AX159" s="245"/>
      <c r="AY159" s="245"/>
      <c r="AZ159" s="245"/>
      <c r="BA159" s="245" t="s">
        <v>291</v>
      </c>
      <c r="BB159" s="245"/>
      <c r="BC159" s="245"/>
      <c r="BD159" s="245"/>
      <c r="BE159" s="245"/>
      <c r="BF159" s="245"/>
      <c r="BG159" s="245"/>
    </row>
    <row r="160" spans="1:59" ht="16.95" customHeight="1" x14ac:dyDescent="0.25">
      <c r="A160" s="246" t="s">
        <v>303</v>
      </c>
      <c r="B160" s="246"/>
      <c r="C160" s="246"/>
      <c r="D160" s="246"/>
      <c r="E160" s="246"/>
      <c r="F160" s="246"/>
      <c r="G160" s="246"/>
      <c r="H160" s="246"/>
      <c r="I160" s="246"/>
      <c r="J160" s="246"/>
      <c r="K160" s="246"/>
      <c r="L160" s="246"/>
      <c r="M160" s="246"/>
      <c r="N160" s="246"/>
      <c r="O160" s="247">
        <v>0</v>
      </c>
      <c r="P160" s="247"/>
      <c r="Q160" s="247"/>
      <c r="R160" s="247"/>
      <c r="S160" s="247"/>
      <c r="T160" s="247"/>
      <c r="U160" s="247"/>
      <c r="V160" s="247"/>
      <c r="W160" s="247"/>
      <c r="X160" s="247"/>
      <c r="Y160" s="247"/>
      <c r="Z160" s="247">
        <v>0</v>
      </c>
      <c r="AA160" s="247"/>
      <c r="AB160" s="247"/>
      <c r="AC160" s="247"/>
      <c r="AD160" s="247"/>
      <c r="AE160" s="247"/>
      <c r="AF160" s="247"/>
      <c r="AG160" s="247"/>
      <c r="AH160" s="247"/>
      <c r="AI160" s="247"/>
      <c r="AJ160" s="247"/>
      <c r="AK160" s="247"/>
      <c r="AL160" s="247"/>
      <c r="AM160" s="247"/>
      <c r="AN160" s="247">
        <v>0</v>
      </c>
      <c r="AO160" s="247"/>
      <c r="AP160" s="247"/>
      <c r="AQ160" s="247"/>
      <c r="AR160" s="247"/>
      <c r="AS160" s="247"/>
      <c r="AT160" s="247"/>
      <c r="AU160" s="247"/>
      <c r="AV160" s="247"/>
      <c r="AW160" s="247"/>
      <c r="AX160" s="247"/>
      <c r="AY160" s="247"/>
      <c r="AZ160" s="247"/>
      <c r="BA160" s="247">
        <v>0</v>
      </c>
      <c r="BB160" s="247"/>
      <c r="BC160" s="247"/>
      <c r="BD160" s="247"/>
      <c r="BE160" s="247"/>
      <c r="BF160" s="247"/>
      <c r="BG160" s="247"/>
    </row>
    <row r="161" spans="1:59" ht="17.7" customHeight="1" x14ac:dyDescent="0.25">
      <c r="A161" s="242" t="s">
        <v>304</v>
      </c>
      <c r="B161" s="242"/>
      <c r="C161" s="242"/>
      <c r="D161" s="242"/>
      <c r="E161" s="242"/>
      <c r="F161" s="242"/>
      <c r="G161" s="242"/>
      <c r="H161" s="242"/>
      <c r="I161" s="242"/>
      <c r="J161" s="242"/>
      <c r="K161" s="242"/>
      <c r="L161" s="242"/>
      <c r="M161" s="242"/>
      <c r="N161" s="242"/>
      <c r="O161" s="243">
        <v>0</v>
      </c>
      <c r="P161" s="243"/>
      <c r="Q161" s="243"/>
      <c r="R161" s="243"/>
      <c r="S161" s="243"/>
      <c r="T161" s="243"/>
      <c r="U161" s="243"/>
      <c r="V161" s="243"/>
      <c r="W161" s="243"/>
      <c r="X161" s="243"/>
      <c r="Y161" s="243"/>
      <c r="Z161" s="243">
        <v>0</v>
      </c>
      <c r="AA161" s="243"/>
      <c r="AB161" s="243"/>
      <c r="AC161" s="243"/>
      <c r="AD161" s="243"/>
      <c r="AE161" s="243"/>
      <c r="AF161" s="243"/>
      <c r="AG161" s="243"/>
      <c r="AH161" s="243"/>
      <c r="AI161" s="243"/>
      <c r="AJ161" s="243"/>
      <c r="AK161" s="243"/>
      <c r="AL161" s="243"/>
      <c r="AM161" s="243"/>
      <c r="AN161" s="243">
        <v>0</v>
      </c>
      <c r="AO161" s="243"/>
      <c r="AP161" s="243"/>
      <c r="AQ161" s="243"/>
      <c r="AR161" s="243"/>
      <c r="AS161" s="243"/>
      <c r="AT161" s="243"/>
      <c r="AU161" s="243"/>
      <c r="AV161" s="243"/>
      <c r="AW161" s="243"/>
      <c r="AX161" s="243"/>
      <c r="AY161" s="243"/>
      <c r="AZ161" s="243"/>
      <c r="BA161" s="243">
        <v>0</v>
      </c>
      <c r="BB161" s="243"/>
      <c r="BC161" s="243"/>
      <c r="BD161" s="243"/>
      <c r="BE161" s="243"/>
      <c r="BF161" s="243"/>
      <c r="BG161" s="243"/>
    </row>
    <row r="162" spans="1:59" ht="17.7" customHeight="1" x14ac:dyDescent="0.25">
      <c r="A162" s="242" t="s">
        <v>305</v>
      </c>
      <c r="B162" s="242"/>
      <c r="C162" s="242"/>
      <c r="D162" s="242"/>
      <c r="E162" s="242"/>
      <c r="F162" s="242"/>
      <c r="G162" s="242"/>
      <c r="H162" s="242"/>
      <c r="I162" s="242"/>
      <c r="J162" s="242"/>
      <c r="K162" s="242"/>
      <c r="L162" s="242"/>
      <c r="M162" s="242"/>
      <c r="N162" s="242"/>
      <c r="O162" s="243">
        <v>0</v>
      </c>
      <c r="P162" s="243"/>
      <c r="Q162" s="243"/>
      <c r="R162" s="243"/>
      <c r="S162" s="243"/>
      <c r="T162" s="243"/>
      <c r="U162" s="243"/>
      <c r="V162" s="243"/>
      <c r="W162" s="243"/>
      <c r="X162" s="243"/>
      <c r="Y162" s="243"/>
      <c r="Z162" s="243">
        <v>0</v>
      </c>
      <c r="AA162" s="243"/>
      <c r="AB162" s="243"/>
      <c r="AC162" s="243"/>
      <c r="AD162" s="243"/>
      <c r="AE162" s="243"/>
      <c r="AF162" s="243"/>
      <c r="AG162" s="243"/>
      <c r="AH162" s="243"/>
      <c r="AI162" s="243"/>
      <c r="AJ162" s="243"/>
      <c r="AK162" s="243"/>
      <c r="AL162" s="243"/>
      <c r="AM162" s="243"/>
      <c r="AN162" s="243">
        <v>0</v>
      </c>
      <c r="AO162" s="243"/>
      <c r="AP162" s="243"/>
      <c r="AQ162" s="243"/>
      <c r="AR162" s="243"/>
      <c r="AS162" s="243"/>
      <c r="AT162" s="243"/>
      <c r="AU162" s="243"/>
      <c r="AV162" s="243"/>
      <c r="AW162" s="243"/>
      <c r="AX162" s="243"/>
      <c r="AY162" s="243"/>
      <c r="AZ162" s="243"/>
      <c r="BA162" s="243">
        <v>0</v>
      </c>
      <c r="BB162" s="243"/>
      <c r="BC162" s="243"/>
      <c r="BD162" s="243"/>
      <c r="BE162" s="243"/>
      <c r="BF162" s="243"/>
      <c r="BG162" s="243"/>
    </row>
    <row r="163" spans="1:59" ht="16.95" customHeight="1" x14ac:dyDescent="0.25">
      <c r="A163" s="240" t="s">
        <v>306</v>
      </c>
      <c r="B163" s="240"/>
      <c r="C163" s="240"/>
      <c r="D163" s="240"/>
      <c r="E163" s="240"/>
      <c r="F163" s="240"/>
      <c r="G163" s="240"/>
      <c r="H163" s="240"/>
      <c r="I163" s="240"/>
      <c r="J163" s="240"/>
      <c r="K163" s="240"/>
      <c r="L163" s="240"/>
      <c r="M163" s="240"/>
      <c r="N163" s="240"/>
      <c r="O163" s="241">
        <v>0</v>
      </c>
      <c r="P163" s="241"/>
      <c r="Q163" s="241"/>
      <c r="R163" s="241"/>
      <c r="S163" s="241"/>
      <c r="T163" s="241"/>
      <c r="U163" s="241"/>
      <c r="V163" s="241"/>
      <c r="W163" s="241"/>
      <c r="X163" s="241"/>
      <c r="Y163" s="241"/>
      <c r="Z163" s="241">
        <v>0</v>
      </c>
      <c r="AA163" s="241"/>
      <c r="AB163" s="241"/>
      <c r="AC163" s="241"/>
      <c r="AD163" s="241"/>
      <c r="AE163" s="241"/>
      <c r="AF163" s="241"/>
      <c r="AG163" s="241"/>
      <c r="AH163" s="241"/>
      <c r="AI163" s="241"/>
      <c r="AJ163" s="241"/>
      <c r="AK163" s="241"/>
      <c r="AL163" s="241"/>
      <c r="AM163" s="241"/>
      <c r="AN163" s="241">
        <v>0</v>
      </c>
      <c r="AO163" s="241"/>
      <c r="AP163" s="241"/>
      <c r="AQ163" s="241"/>
      <c r="AR163" s="241"/>
      <c r="AS163" s="241"/>
      <c r="AT163" s="241"/>
      <c r="AU163" s="241"/>
      <c r="AV163" s="241"/>
      <c r="AW163" s="241"/>
      <c r="AX163" s="241"/>
      <c r="AY163" s="241"/>
      <c r="AZ163" s="241"/>
      <c r="BA163" s="241">
        <v>0</v>
      </c>
      <c r="BB163" s="241"/>
      <c r="BC163" s="241"/>
      <c r="BD163" s="241"/>
      <c r="BE163" s="241"/>
      <c r="BF163" s="241"/>
      <c r="BG163" s="241"/>
    </row>
    <row r="164" spans="1:59" ht="8.8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7.7" customHeight="1" x14ac:dyDescent="0.25">
      <c r="A165" s="244" t="s">
        <v>307</v>
      </c>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row>
    <row r="166" spans="1:59" ht="8.8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ht="16.95" customHeight="1" x14ac:dyDescent="0.25">
      <c r="A167" s="262" t="s">
        <v>253</v>
      </c>
      <c r="B167" s="262"/>
      <c r="C167" s="262"/>
      <c r="D167" s="262"/>
      <c r="E167" s="262"/>
      <c r="F167" s="248" t="s">
        <v>254</v>
      </c>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t="s">
        <v>255</v>
      </c>
      <c r="AH167" s="248"/>
      <c r="AI167" s="248"/>
      <c r="AJ167" s="248"/>
      <c r="AK167" s="248"/>
      <c r="AL167" s="248"/>
      <c r="AM167" s="248"/>
      <c r="AN167" s="248"/>
      <c r="AO167" s="248"/>
      <c r="AP167" s="248"/>
      <c r="AQ167" s="248"/>
      <c r="AR167" s="248"/>
      <c r="AS167" s="248"/>
      <c r="AT167" s="248"/>
      <c r="AU167" s="248"/>
      <c r="AV167" s="248"/>
      <c r="AW167" s="248"/>
      <c r="AX167" s="248"/>
      <c r="AY167" s="248"/>
      <c r="AZ167" s="248"/>
      <c r="BA167" s="248"/>
      <c r="BB167" s="248"/>
      <c r="BC167" s="248"/>
      <c r="BD167" s="248"/>
      <c r="BE167" s="248"/>
      <c r="BF167" s="248"/>
      <c r="BG167" s="248"/>
    </row>
    <row r="168" spans="1:59" ht="32.4" customHeight="1" x14ac:dyDescent="0.25">
      <c r="A168" s="245"/>
      <c r="B168" s="245"/>
      <c r="C168" s="245"/>
      <c r="D168" s="245"/>
      <c r="E168" s="245"/>
      <c r="F168" s="245" t="s">
        <v>262</v>
      </c>
      <c r="G168" s="245"/>
      <c r="H168" s="245"/>
      <c r="I168" s="245"/>
      <c r="J168" s="245"/>
      <c r="K168" s="245"/>
      <c r="L168" s="245"/>
      <c r="M168" s="245"/>
      <c r="N168" s="245" t="s">
        <v>308</v>
      </c>
      <c r="O168" s="245"/>
      <c r="P168" s="245"/>
      <c r="Q168" s="245"/>
      <c r="R168" s="245"/>
      <c r="S168" s="245"/>
      <c r="T168" s="245"/>
      <c r="U168" s="245"/>
      <c r="V168" s="245"/>
      <c r="W168" s="245" t="s">
        <v>309</v>
      </c>
      <c r="X168" s="245"/>
      <c r="Y168" s="245"/>
      <c r="Z168" s="245"/>
      <c r="AA168" s="245"/>
      <c r="AB168" s="245"/>
      <c r="AC168" s="245"/>
      <c r="AD168" s="245"/>
      <c r="AE168" s="245"/>
      <c r="AF168" s="245"/>
      <c r="AG168" s="245" t="s">
        <v>262</v>
      </c>
      <c r="AH168" s="245"/>
      <c r="AI168" s="245"/>
      <c r="AJ168" s="245"/>
      <c r="AK168" s="245"/>
      <c r="AL168" s="245"/>
      <c r="AM168" s="245"/>
      <c r="AN168" s="245"/>
      <c r="AO168" s="245"/>
      <c r="AP168" s="245"/>
      <c r="AQ168" s="245" t="s">
        <v>308</v>
      </c>
      <c r="AR168" s="245"/>
      <c r="AS168" s="245"/>
      <c r="AT168" s="245"/>
      <c r="AU168" s="245"/>
      <c r="AV168" s="245"/>
      <c r="AW168" s="245"/>
      <c r="AX168" s="245"/>
      <c r="AY168" s="245"/>
      <c r="AZ168" s="245"/>
      <c r="BA168" s="245"/>
      <c r="BB168" s="245"/>
      <c r="BC168" s="245"/>
      <c r="BD168" s="245" t="s">
        <v>309</v>
      </c>
      <c r="BE168" s="245"/>
      <c r="BF168" s="245"/>
      <c r="BG168" s="245"/>
    </row>
    <row r="169" spans="1:59" ht="73.5" customHeight="1" x14ac:dyDescent="0.25">
      <c r="A169" s="246" t="s">
        <v>310</v>
      </c>
      <c r="B169" s="246"/>
      <c r="C169" s="246"/>
      <c r="D169" s="246"/>
      <c r="E169" s="246"/>
      <c r="F169" s="247">
        <v>0</v>
      </c>
      <c r="G169" s="247"/>
      <c r="H169" s="247"/>
      <c r="I169" s="247"/>
      <c r="J169" s="247"/>
      <c r="K169" s="247"/>
      <c r="L169" s="247"/>
      <c r="M169" s="247"/>
      <c r="N169" s="247">
        <v>0</v>
      </c>
      <c r="O169" s="247"/>
      <c r="P169" s="247"/>
      <c r="Q169" s="247"/>
      <c r="R169" s="247"/>
      <c r="S169" s="247"/>
      <c r="T169" s="247"/>
      <c r="U169" s="247"/>
      <c r="V169" s="247"/>
      <c r="W169" s="246"/>
      <c r="X169" s="246"/>
      <c r="Y169" s="246"/>
      <c r="Z169" s="246"/>
      <c r="AA169" s="246"/>
      <c r="AB169" s="246"/>
      <c r="AC169" s="246"/>
      <c r="AD169" s="246"/>
      <c r="AE169" s="246"/>
      <c r="AF169" s="246"/>
      <c r="AG169" s="247">
        <v>0</v>
      </c>
      <c r="AH169" s="247"/>
      <c r="AI169" s="247"/>
      <c r="AJ169" s="247"/>
      <c r="AK169" s="247"/>
      <c r="AL169" s="247"/>
      <c r="AM169" s="247"/>
      <c r="AN169" s="247"/>
      <c r="AO169" s="247"/>
      <c r="AP169" s="247"/>
      <c r="AQ169" s="247">
        <v>0</v>
      </c>
      <c r="AR169" s="247"/>
      <c r="AS169" s="247"/>
      <c r="AT169" s="247"/>
      <c r="AU169" s="247"/>
      <c r="AV169" s="247"/>
      <c r="AW169" s="247"/>
      <c r="AX169" s="247"/>
      <c r="AY169" s="247"/>
      <c r="AZ169" s="247"/>
      <c r="BA169" s="247"/>
      <c r="BB169" s="247"/>
      <c r="BC169" s="247"/>
      <c r="BD169" s="246"/>
      <c r="BE169" s="246"/>
      <c r="BF169" s="246"/>
      <c r="BG169" s="246"/>
    </row>
    <row r="170" spans="1:59" ht="37.5" customHeight="1" x14ac:dyDescent="0.25">
      <c r="A170" s="242"/>
      <c r="B170" s="242"/>
      <c r="C170" s="242"/>
      <c r="D170" s="242"/>
      <c r="E170" s="242"/>
      <c r="F170" s="243"/>
      <c r="G170" s="243"/>
      <c r="H170" s="243"/>
      <c r="I170" s="243"/>
      <c r="J170" s="243"/>
      <c r="K170" s="243"/>
      <c r="L170" s="243"/>
      <c r="M170" s="243"/>
      <c r="N170" s="243"/>
      <c r="O170" s="243"/>
      <c r="P170" s="243"/>
      <c r="Q170" s="243"/>
      <c r="R170" s="243"/>
      <c r="S170" s="243"/>
      <c r="T170" s="243"/>
      <c r="U170" s="243"/>
      <c r="V170" s="243"/>
      <c r="W170" s="242"/>
      <c r="X170" s="242"/>
      <c r="Y170" s="242"/>
      <c r="Z170" s="242"/>
      <c r="AA170" s="242"/>
      <c r="AB170" s="242"/>
      <c r="AC170" s="242"/>
      <c r="AD170" s="242"/>
      <c r="AE170" s="242"/>
      <c r="AF170" s="242"/>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2"/>
      <c r="BE170" s="242"/>
      <c r="BF170" s="242"/>
      <c r="BG170" s="242"/>
    </row>
    <row r="171" spans="1:59" ht="74.25" customHeight="1" x14ac:dyDescent="0.25">
      <c r="A171" s="242"/>
      <c r="B171" s="242"/>
      <c r="C171" s="242"/>
      <c r="D171" s="242"/>
      <c r="E171" s="242"/>
      <c r="F171" s="243"/>
      <c r="G171" s="243"/>
      <c r="H171" s="243"/>
      <c r="I171" s="243"/>
      <c r="J171" s="243"/>
      <c r="K171" s="243"/>
      <c r="L171" s="243"/>
      <c r="M171" s="243"/>
      <c r="N171" s="243"/>
      <c r="O171" s="243"/>
      <c r="P171" s="243"/>
      <c r="Q171" s="243"/>
      <c r="R171" s="243"/>
      <c r="S171" s="243"/>
      <c r="T171" s="243"/>
      <c r="U171" s="243"/>
      <c r="V171" s="243"/>
      <c r="W171" s="242"/>
      <c r="X171" s="242"/>
      <c r="Y171" s="242"/>
      <c r="Z171" s="242"/>
      <c r="AA171" s="242"/>
      <c r="AB171" s="242"/>
      <c r="AC171" s="242"/>
      <c r="AD171" s="242"/>
      <c r="AE171" s="242"/>
      <c r="AF171" s="242"/>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2"/>
      <c r="BE171" s="242"/>
      <c r="BF171" s="242"/>
      <c r="BG171" s="242"/>
    </row>
    <row r="172" spans="1:59" ht="89.25" customHeight="1" x14ac:dyDescent="0.25">
      <c r="A172" s="242" t="s">
        <v>311</v>
      </c>
      <c r="B172" s="242"/>
      <c r="C172" s="242"/>
      <c r="D172" s="242"/>
      <c r="E172" s="242"/>
      <c r="F172" s="243">
        <v>0</v>
      </c>
      <c r="G172" s="243"/>
      <c r="H172" s="243"/>
      <c r="I172" s="243"/>
      <c r="J172" s="243"/>
      <c r="K172" s="243"/>
      <c r="L172" s="243"/>
      <c r="M172" s="243"/>
      <c r="N172" s="243">
        <v>0</v>
      </c>
      <c r="O172" s="243"/>
      <c r="P172" s="243"/>
      <c r="Q172" s="243"/>
      <c r="R172" s="243"/>
      <c r="S172" s="243"/>
      <c r="T172" s="243"/>
      <c r="U172" s="243"/>
      <c r="V172" s="243"/>
      <c r="W172" s="242"/>
      <c r="X172" s="242"/>
      <c r="Y172" s="242"/>
      <c r="Z172" s="242"/>
      <c r="AA172" s="242"/>
      <c r="AB172" s="242"/>
      <c r="AC172" s="242"/>
      <c r="AD172" s="242"/>
      <c r="AE172" s="242"/>
      <c r="AF172" s="242"/>
      <c r="AG172" s="243">
        <v>0</v>
      </c>
      <c r="AH172" s="243"/>
      <c r="AI172" s="243"/>
      <c r="AJ172" s="243"/>
      <c r="AK172" s="243"/>
      <c r="AL172" s="243"/>
      <c r="AM172" s="243"/>
      <c r="AN172" s="243"/>
      <c r="AO172" s="243"/>
      <c r="AP172" s="243"/>
      <c r="AQ172" s="243">
        <v>0</v>
      </c>
      <c r="AR172" s="243"/>
      <c r="AS172" s="243"/>
      <c r="AT172" s="243"/>
      <c r="AU172" s="243"/>
      <c r="AV172" s="243"/>
      <c r="AW172" s="243"/>
      <c r="AX172" s="243"/>
      <c r="AY172" s="243"/>
      <c r="AZ172" s="243"/>
      <c r="BA172" s="243"/>
      <c r="BB172" s="243"/>
      <c r="BC172" s="243"/>
      <c r="BD172" s="242"/>
      <c r="BE172" s="242"/>
      <c r="BF172" s="242"/>
      <c r="BG172" s="242"/>
    </row>
    <row r="173" spans="1:59" ht="27" customHeight="1" x14ac:dyDescent="0.25">
      <c r="A173" s="240" t="s">
        <v>312</v>
      </c>
      <c r="B173" s="240"/>
      <c r="C173" s="240"/>
      <c r="D173" s="240"/>
      <c r="E173" s="240"/>
      <c r="F173" s="241"/>
      <c r="G173" s="241"/>
      <c r="H173" s="241"/>
      <c r="I173" s="241"/>
      <c r="J173" s="241"/>
      <c r="K173" s="241"/>
      <c r="L173" s="241"/>
      <c r="M173" s="241"/>
      <c r="N173" s="241">
        <v>0</v>
      </c>
      <c r="O173" s="241"/>
      <c r="P173" s="241"/>
      <c r="Q173" s="241"/>
      <c r="R173" s="241"/>
      <c r="S173" s="241"/>
      <c r="T173" s="241"/>
      <c r="U173" s="241"/>
      <c r="V173" s="241"/>
      <c r="W173" s="283"/>
      <c r="X173" s="240"/>
      <c r="Y173" s="240"/>
      <c r="Z173" s="240"/>
      <c r="AA173" s="240"/>
      <c r="AB173" s="240"/>
      <c r="AC173" s="240"/>
      <c r="AD173" s="240"/>
      <c r="AE173" s="240"/>
      <c r="AF173" s="240"/>
      <c r="AG173" s="241"/>
      <c r="AH173" s="241"/>
      <c r="AI173" s="241"/>
      <c r="AJ173" s="241"/>
      <c r="AK173" s="241"/>
      <c r="AL173" s="241"/>
      <c r="AM173" s="241"/>
      <c r="AN173" s="241"/>
      <c r="AO173" s="241"/>
      <c r="AP173" s="241"/>
      <c r="AQ173" s="241">
        <v>0</v>
      </c>
      <c r="AR173" s="241"/>
      <c r="AS173" s="241"/>
      <c r="AT173" s="241"/>
      <c r="AU173" s="241"/>
      <c r="AV173" s="241"/>
      <c r="AW173" s="241"/>
      <c r="AX173" s="241"/>
      <c r="AY173" s="241"/>
      <c r="AZ173" s="241"/>
      <c r="BA173" s="241"/>
      <c r="BB173" s="241"/>
      <c r="BC173" s="241"/>
      <c r="BD173" s="283"/>
      <c r="BE173" s="240"/>
      <c r="BF173" s="240"/>
      <c r="BG173" s="240"/>
    </row>
    <row r="174" spans="1:59" ht="17.7" customHeight="1" x14ac:dyDescent="0.25">
      <c r="A174" s="248" t="s">
        <v>259</v>
      </c>
      <c r="B174" s="248"/>
      <c r="C174" s="248"/>
      <c r="D174" s="248"/>
      <c r="E174" s="248"/>
      <c r="F174" s="249">
        <v>0</v>
      </c>
      <c r="G174" s="249"/>
      <c r="H174" s="249"/>
      <c r="I174" s="249"/>
      <c r="J174" s="249"/>
      <c r="K174" s="249"/>
      <c r="L174" s="249"/>
      <c r="M174" s="249"/>
      <c r="N174" s="249">
        <v>0</v>
      </c>
      <c r="O174" s="249"/>
      <c r="P174" s="249"/>
      <c r="Q174" s="249"/>
      <c r="R174" s="249"/>
      <c r="S174" s="249"/>
      <c r="T174" s="249"/>
      <c r="U174" s="249"/>
      <c r="V174" s="249"/>
      <c r="W174" s="249"/>
      <c r="X174" s="249"/>
      <c r="Y174" s="249"/>
      <c r="Z174" s="249"/>
      <c r="AA174" s="249"/>
      <c r="AB174" s="249"/>
      <c r="AC174" s="249"/>
      <c r="AD174" s="249"/>
      <c r="AE174" s="249"/>
      <c r="AF174" s="249"/>
      <c r="AG174" s="249">
        <v>0</v>
      </c>
      <c r="AH174" s="249"/>
      <c r="AI174" s="249"/>
      <c r="AJ174" s="249"/>
      <c r="AK174" s="249"/>
      <c r="AL174" s="249"/>
      <c r="AM174" s="249"/>
      <c r="AN174" s="249"/>
      <c r="AO174" s="249"/>
      <c r="AP174" s="249"/>
      <c r="AQ174" s="249">
        <v>0</v>
      </c>
      <c r="AR174" s="249"/>
      <c r="AS174" s="249"/>
      <c r="AT174" s="249"/>
      <c r="AU174" s="249"/>
      <c r="AV174" s="249"/>
      <c r="AW174" s="249"/>
      <c r="AX174" s="249"/>
      <c r="AY174" s="249"/>
      <c r="AZ174" s="249"/>
      <c r="BA174" s="249"/>
      <c r="BB174" s="249"/>
      <c r="BC174" s="249"/>
      <c r="BD174" s="249"/>
      <c r="BE174" s="249"/>
      <c r="BF174" s="249"/>
      <c r="BG174" s="249"/>
    </row>
    <row r="175" spans="1:59" ht="8.8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6.95" customHeight="1" x14ac:dyDescent="0.25">
      <c r="A176" s="244" t="s">
        <v>313</v>
      </c>
      <c r="B176" s="244"/>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row>
    <row r="177" spans="1:59" ht="2.8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ht="18" customHeight="1" x14ac:dyDescent="0.25">
      <c r="A178" s="262" t="s">
        <v>253</v>
      </c>
      <c r="B178" s="262"/>
      <c r="C178" s="262"/>
      <c r="D178" s="262"/>
      <c r="E178" s="262"/>
      <c r="F178" s="262"/>
      <c r="G178" s="262"/>
      <c r="H178" s="262"/>
      <c r="I178" s="262"/>
      <c r="J178" s="262"/>
      <c r="K178" s="262"/>
      <c r="L178" s="262"/>
      <c r="M178" s="262"/>
      <c r="N178" s="262"/>
      <c r="O178" s="248" t="s">
        <v>254</v>
      </c>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t="s">
        <v>255</v>
      </c>
      <c r="AO178" s="248"/>
      <c r="AP178" s="248"/>
      <c r="AQ178" s="248"/>
      <c r="AR178" s="248"/>
      <c r="AS178" s="248"/>
      <c r="AT178" s="248"/>
      <c r="AU178" s="248"/>
      <c r="AV178" s="248"/>
      <c r="AW178" s="248"/>
      <c r="AX178" s="248"/>
      <c r="AY178" s="248"/>
      <c r="AZ178" s="248"/>
      <c r="BA178" s="248"/>
      <c r="BB178" s="248"/>
      <c r="BC178" s="248"/>
      <c r="BD178" s="248"/>
      <c r="BE178" s="248"/>
      <c r="BF178" s="248"/>
      <c r="BG178" s="248"/>
    </row>
    <row r="179" spans="1:59" ht="18.75" customHeight="1" x14ac:dyDescent="0.25">
      <c r="A179" s="245"/>
      <c r="B179" s="245"/>
      <c r="C179" s="245"/>
      <c r="D179" s="245"/>
      <c r="E179" s="245"/>
      <c r="F179" s="245"/>
      <c r="G179" s="245"/>
      <c r="H179" s="245"/>
      <c r="I179" s="245"/>
      <c r="J179" s="245"/>
      <c r="K179" s="245"/>
      <c r="L179" s="245"/>
      <c r="M179" s="245"/>
      <c r="N179" s="245"/>
      <c r="O179" s="245" t="s">
        <v>262</v>
      </c>
      <c r="P179" s="245"/>
      <c r="Q179" s="245"/>
      <c r="R179" s="245"/>
      <c r="S179" s="245"/>
      <c r="T179" s="245"/>
      <c r="U179" s="245"/>
      <c r="V179" s="245"/>
      <c r="W179" s="245"/>
      <c r="X179" s="245"/>
      <c r="Y179" s="245"/>
      <c r="Z179" s="245" t="s">
        <v>264</v>
      </c>
      <c r="AA179" s="245"/>
      <c r="AB179" s="245"/>
      <c r="AC179" s="245"/>
      <c r="AD179" s="245"/>
      <c r="AE179" s="245"/>
      <c r="AF179" s="245"/>
      <c r="AG179" s="245"/>
      <c r="AH179" s="245"/>
      <c r="AI179" s="245"/>
      <c r="AJ179" s="245"/>
      <c r="AK179" s="245"/>
      <c r="AL179" s="245"/>
      <c r="AM179" s="245"/>
      <c r="AN179" s="245" t="s">
        <v>262</v>
      </c>
      <c r="AO179" s="245"/>
      <c r="AP179" s="245"/>
      <c r="AQ179" s="245"/>
      <c r="AR179" s="245"/>
      <c r="AS179" s="245"/>
      <c r="AT179" s="245"/>
      <c r="AU179" s="245"/>
      <c r="AV179" s="245"/>
      <c r="AW179" s="245"/>
      <c r="AX179" s="245"/>
      <c r="AY179" s="245"/>
      <c r="AZ179" s="245"/>
      <c r="BA179" s="245" t="s">
        <v>264</v>
      </c>
      <c r="BB179" s="245"/>
      <c r="BC179" s="245"/>
      <c r="BD179" s="245"/>
      <c r="BE179" s="245"/>
      <c r="BF179" s="245"/>
      <c r="BG179" s="245"/>
    </row>
    <row r="180" spans="1:59" ht="17.7" customHeight="1" x14ac:dyDescent="0.25">
      <c r="A180" s="246" t="s">
        <v>314</v>
      </c>
      <c r="B180" s="246"/>
      <c r="C180" s="246"/>
      <c r="D180" s="246"/>
      <c r="E180" s="246"/>
      <c r="F180" s="246"/>
      <c r="G180" s="246"/>
      <c r="H180" s="246"/>
      <c r="I180" s="246"/>
      <c r="J180" s="246"/>
      <c r="K180" s="246"/>
      <c r="L180" s="246"/>
      <c r="M180" s="246"/>
      <c r="N180" s="246"/>
      <c r="O180" s="247">
        <v>0</v>
      </c>
      <c r="P180" s="247"/>
      <c r="Q180" s="247"/>
      <c r="R180" s="247"/>
      <c r="S180" s="247"/>
      <c r="T180" s="247"/>
      <c r="U180" s="247"/>
      <c r="V180" s="247"/>
      <c r="W180" s="247"/>
      <c r="X180" s="247"/>
      <c r="Y180" s="247"/>
      <c r="Z180" s="247">
        <v>0</v>
      </c>
      <c r="AA180" s="247"/>
      <c r="AB180" s="247"/>
      <c r="AC180" s="247"/>
      <c r="AD180" s="247"/>
      <c r="AE180" s="247"/>
      <c r="AF180" s="247"/>
      <c r="AG180" s="247"/>
      <c r="AH180" s="247"/>
      <c r="AI180" s="247"/>
      <c r="AJ180" s="247"/>
      <c r="AK180" s="247"/>
      <c r="AL180" s="247"/>
      <c r="AM180" s="247"/>
      <c r="AN180" s="247">
        <v>0</v>
      </c>
      <c r="AO180" s="247"/>
      <c r="AP180" s="247"/>
      <c r="AQ180" s="247"/>
      <c r="AR180" s="247"/>
      <c r="AS180" s="247"/>
      <c r="AT180" s="247"/>
      <c r="AU180" s="247"/>
      <c r="AV180" s="247"/>
      <c r="AW180" s="247"/>
      <c r="AX180" s="247"/>
      <c r="AY180" s="247"/>
      <c r="AZ180" s="247"/>
      <c r="BA180" s="247">
        <v>0</v>
      </c>
      <c r="BB180" s="247"/>
      <c r="BC180" s="247"/>
      <c r="BD180" s="247"/>
      <c r="BE180" s="247"/>
      <c r="BF180" s="247"/>
      <c r="BG180" s="247"/>
    </row>
    <row r="181" spans="1:59" ht="17.7" customHeight="1" x14ac:dyDescent="0.25">
      <c r="A181" s="242" t="s">
        <v>315</v>
      </c>
      <c r="B181" s="242"/>
      <c r="C181" s="242"/>
      <c r="D181" s="242"/>
      <c r="E181" s="242"/>
      <c r="F181" s="242"/>
      <c r="G181" s="242"/>
      <c r="H181" s="242"/>
      <c r="I181" s="242"/>
      <c r="J181" s="242"/>
      <c r="K181" s="242"/>
      <c r="L181" s="242"/>
      <c r="M181" s="242"/>
      <c r="N181" s="242"/>
      <c r="O181" s="243">
        <v>0</v>
      </c>
      <c r="P181" s="243"/>
      <c r="Q181" s="243"/>
      <c r="R181" s="243"/>
      <c r="S181" s="243"/>
      <c r="T181" s="243"/>
      <c r="U181" s="243"/>
      <c r="V181" s="243"/>
      <c r="W181" s="243"/>
      <c r="X181" s="243"/>
      <c r="Y181" s="243"/>
      <c r="Z181" s="243">
        <v>0</v>
      </c>
      <c r="AA181" s="243"/>
      <c r="AB181" s="243"/>
      <c r="AC181" s="243"/>
      <c r="AD181" s="243"/>
      <c r="AE181" s="243"/>
      <c r="AF181" s="243"/>
      <c r="AG181" s="243"/>
      <c r="AH181" s="243"/>
      <c r="AI181" s="243"/>
      <c r="AJ181" s="243"/>
      <c r="AK181" s="243"/>
      <c r="AL181" s="243"/>
      <c r="AM181" s="243"/>
      <c r="AN181" s="243">
        <v>0</v>
      </c>
      <c r="AO181" s="243"/>
      <c r="AP181" s="243"/>
      <c r="AQ181" s="243"/>
      <c r="AR181" s="243"/>
      <c r="AS181" s="243"/>
      <c r="AT181" s="243"/>
      <c r="AU181" s="243"/>
      <c r="AV181" s="243"/>
      <c r="AW181" s="243"/>
      <c r="AX181" s="243"/>
      <c r="AY181" s="243"/>
      <c r="AZ181" s="243"/>
      <c r="BA181" s="243">
        <v>0</v>
      </c>
      <c r="BB181" s="243"/>
      <c r="BC181" s="243"/>
      <c r="BD181" s="243"/>
      <c r="BE181" s="243"/>
      <c r="BF181" s="243"/>
      <c r="BG181" s="243"/>
    </row>
    <row r="182" spans="1:59" ht="16.95" customHeight="1" x14ac:dyDescent="0.25">
      <c r="A182" s="242" t="s">
        <v>316</v>
      </c>
      <c r="B182" s="242"/>
      <c r="C182" s="242"/>
      <c r="D182" s="242"/>
      <c r="E182" s="242"/>
      <c r="F182" s="242"/>
      <c r="G182" s="242"/>
      <c r="H182" s="242"/>
      <c r="I182" s="242"/>
      <c r="J182" s="242"/>
      <c r="K182" s="242"/>
      <c r="L182" s="242"/>
      <c r="M182" s="242"/>
      <c r="N182" s="242"/>
      <c r="O182" s="243">
        <v>0</v>
      </c>
      <c r="P182" s="243"/>
      <c r="Q182" s="243"/>
      <c r="R182" s="243"/>
      <c r="S182" s="243"/>
      <c r="T182" s="243"/>
      <c r="U182" s="243"/>
      <c r="V182" s="243"/>
      <c r="W182" s="243"/>
      <c r="X182" s="243"/>
      <c r="Y182" s="243"/>
      <c r="Z182" s="243">
        <v>0</v>
      </c>
      <c r="AA182" s="243"/>
      <c r="AB182" s="243"/>
      <c r="AC182" s="243"/>
      <c r="AD182" s="243"/>
      <c r="AE182" s="243"/>
      <c r="AF182" s="243"/>
      <c r="AG182" s="243"/>
      <c r="AH182" s="243"/>
      <c r="AI182" s="243"/>
      <c r="AJ182" s="243"/>
      <c r="AK182" s="243"/>
      <c r="AL182" s="243"/>
      <c r="AM182" s="243"/>
      <c r="AN182" s="243">
        <v>0</v>
      </c>
      <c r="AO182" s="243"/>
      <c r="AP182" s="243"/>
      <c r="AQ182" s="243"/>
      <c r="AR182" s="243"/>
      <c r="AS182" s="243"/>
      <c r="AT182" s="243"/>
      <c r="AU182" s="243"/>
      <c r="AV182" s="243"/>
      <c r="AW182" s="243"/>
      <c r="AX182" s="243"/>
      <c r="AY182" s="243"/>
      <c r="AZ182" s="243"/>
      <c r="BA182" s="243">
        <v>0</v>
      </c>
      <c r="BB182" s="243"/>
      <c r="BC182" s="243"/>
      <c r="BD182" s="243"/>
      <c r="BE182" s="243"/>
      <c r="BF182" s="243"/>
      <c r="BG182" s="243"/>
    </row>
    <row r="183" spans="1:59" ht="17.7" customHeight="1" x14ac:dyDescent="0.25">
      <c r="A183" s="242" t="s">
        <v>317</v>
      </c>
      <c r="B183" s="242"/>
      <c r="C183" s="242"/>
      <c r="D183" s="242"/>
      <c r="E183" s="242"/>
      <c r="F183" s="242"/>
      <c r="G183" s="242"/>
      <c r="H183" s="242"/>
      <c r="I183" s="242"/>
      <c r="J183" s="242"/>
      <c r="K183" s="242"/>
      <c r="L183" s="242"/>
      <c r="M183" s="242"/>
      <c r="N183" s="242"/>
      <c r="O183" s="243">
        <v>0</v>
      </c>
      <c r="P183" s="243"/>
      <c r="Q183" s="243"/>
      <c r="R183" s="243"/>
      <c r="S183" s="243"/>
      <c r="T183" s="243"/>
      <c r="U183" s="243"/>
      <c r="V183" s="243"/>
      <c r="W183" s="243"/>
      <c r="X183" s="243"/>
      <c r="Y183" s="243"/>
      <c r="Z183" s="243">
        <v>0</v>
      </c>
      <c r="AA183" s="243"/>
      <c r="AB183" s="243"/>
      <c r="AC183" s="243"/>
      <c r="AD183" s="243"/>
      <c r="AE183" s="243"/>
      <c r="AF183" s="243"/>
      <c r="AG183" s="243"/>
      <c r="AH183" s="243"/>
      <c r="AI183" s="243"/>
      <c r="AJ183" s="243"/>
      <c r="AK183" s="243"/>
      <c r="AL183" s="243"/>
      <c r="AM183" s="243"/>
      <c r="AN183" s="243">
        <v>0</v>
      </c>
      <c r="AO183" s="243"/>
      <c r="AP183" s="243"/>
      <c r="AQ183" s="243"/>
      <c r="AR183" s="243"/>
      <c r="AS183" s="243"/>
      <c r="AT183" s="243"/>
      <c r="AU183" s="243"/>
      <c r="AV183" s="243"/>
      <c r="AW183" s="243"/>
      <c r="AX183" s="243"/>
      <c r="AY183" s="243"/>
      <c r="AZ183" s="243"/>
      <c r="BA183" s="243">
        <v>0</v>
      </c>
      <c r="BB183" s="243"/>
      <c r="BC183" s="243"/>
      <c r="BD183" s="243"/>
      <c r="BE183" s="243"/>
      <c r="BF183" s="243"/>
      <c r="BG183" s="243"/>
    </row>
    <row r="184" spans="1:59" ht="17.7" customHeight="1" x14ac:dyDescent="0.25">
      <c r="A184" s="242" t="s">
        <v>318</v>
      </c>
      <c r="B184" s="242"/>
      <c r="C184" s="242"/>
      <c r="D184" s="242"/>
      <c r="E184" s="242"/>
      <c r="F184" s="242"/>
      <c r="G184" s="242"/>
      <c r="H184" s="242"/>
      <c r="I184" s="242"/>
      <c r="J184" s="242"/>
      <c r="K184" s="242"/>
      <c r="L184" s="242"/>
      <c r="M184" s="242"/>
      <c r="N184" s="242"/>
      <c r="O184" s="243">
        <v>0</v>
      </c>
      <c r="P184" s="243"/>
      <c r="Q184" s="243"/>
      <c r="R184" s="243"/>
      <c r="S184" s="243"/>
      <c r="T184" s="243"/>
      <c r="U184" s="243"/>
      <c r="V184" s="243"/>
      <c r="W184" s="243"/>
      <c r="X184" s="243"/>
      <c r="Y184" s="243"/>
      <c r="Z184" s="243">
        <v>0</v>
      </c>
      <c r="AA184" s="243"/>
      <c r="AB184" s="243"/>
      <c r="AC184" s="243"/>
      <c r="AD184" s="243"/>
      <c r="AE184" s="243"/>
      <c r="AF184" s="243"/>
      <c r="AG184" s="243"/>
      <c r="AH184" s="243"/>
      <c r="AI184" s="243"/>
      <c r="AJ184" s="243"/>
      <c r="AK184" s="243"/>
      <c r="AL184" s="243"/>
      <c r="AM184" s="243"/>
      <c r="AN184" s="243">
        <v>0</v>
      </c>
      <c r="AO184" s="243"/>
      <c r="AP184" s="243"/>
      <c r="AQ184" s="243"/>
      <c r="AR184" s="243"/>
      <c r="AS184" s="243"/>
      <c r="AT184" s="243"/>
      <c r="AU184" s="243"/>
      <c r="AV184" s="243"/>
      <c r="AW184" s="243"/>
      <c r="AX184" s="243"/>
      <c r="AY184" s="243"/>
      <c r="AZ184" s="243"/>
      <c r="BA184" s="243">
        <v>0</v>
      </c>
      <c r="BB184" s="243"/>
      <c r="BC184" s="243"/>
      <c r="BD184" s="243"/>
      <c r="BE184" s="243"/>
      <c r="BF184" s="243"/>
      <c r="BG184" s="243"/>
    </row>
    <row r="185" spans="1:59" ht="16.95" customHeight="1" x14ac:dyDescent="0.25">
      <c r="A185" s="242" t="s">
        <v>319</v>
      </c>
      <c r="B185" s="242"/>
      <c r="C185" s="242"/>
      <c r="D185" s="242"/>
      <c r="E185" s="242"/>
      <c r="F185" s="242"/>
      <c r="G185" s="242"/>
      <c r="H185" s="242"/>
      <c r="I185" s="242"/>
      <c r="J185" s="242"/>
      <c r="K185" s="242"/>
      <c r="L185" s="242"/>
      <c r="M185" s="242"/>
      <c r="N185" s="242"/>
      <c r="O185" s="243"/>
      <c r="P185" s="243"/>
      <c r="Q185" s="243"/>
      <c r="R185" s="243"/>
      <c r="S185" s="243"/>
      <c r="T185" s="243"/>
      <c r="U185" s="243"/>
      <c r="V185" s="243"/>
      <c r="W185" s="243"/>
      <c r="X185" s="243"/>
      <c r="Y185" s="243"/>
      <c r="Z185" s="243">
        <v>0</v>
      </c>
      <c r="AA185" s="243"/>
      <c r="AB185" s="243"/>
      <c r="AC185" s="243"/>
      <c r="AD185" s="243"/>
      <c r="AE185" s="243"/>
      <c r="AF185" s="243"/>
      <c r="AG185" s="243"/>
      <c r="AH185" s="243"/>
      <c r="AI185" s="243"/>
      <c r="AJ185" s="243"/>
      <c r="AK185" s="243"/>
      <c r="AL185" s="243"/>
      <c r="AM185" s="243"/>
      <c r="AN185" s="243">
        <v>0</v>
      </c>
      <c r="AO185" s="243"/>
      <c r="AP185" s="243"/>
      <c r="AQ185" s="243"/>
      <c r="AR185" s="243"/>
      <c r="AS185" s="243"/>
      <c r="AT185" s="243"/>
      <c r="AU185" s="243"/>
      <c r="AV185" s="243"/>
      <c r="AW185" s="243"/>
      <c r="AX185" s="243"/>
      <c r="AY185" s="243"/>
      <c r="AZ185" s="243"/>
      <c r="BA185" s="243">
        <v>0</v>
      </c>
      <c r="BB185" s="243"/>
      <c r="BC185" s="243"/>
      <c r="BD185" s="243"/>
      <c r="BE185" s="243"/>
      <c r="BF185" s="243"/>
      <c r="BG185" s="243"/>
    </row>
    <row r="186" spans="1:59" ht="17.7" customHeight="1" x14ac:dyDescent="0.25">
      <c r="A186" s="242" t="s">
        <v>320</v>
      </c>
      <c r="B186" s="242"/>
      <c r="C186" s="242"/>
      <c r="D186" s="242"/>
      <c r="E186" s="242"/>
      <c r="F186" s="242"/>
      <c r="G186" s="242"/>
      <c r="H186" s="242"/>
      <c r="I186" s="242"/>
      <c r="J186" s="242"/>
      <c r="K186" s="242"/>
      <c r="L186" s="242"/>
      <c r="M186" s="242"/>
      <c r="N186" s="242"/>
      <c r="O186" s="243">
        <v>0</v>
      </c>
      <c r="P186" s="243"/>
      <c r="Q186" s="243"/>
      <c r="R186" s="243"/>
      <c r="S186" s="243"/>
      <c r="T186" s="243"/>
      <c r="U186" s="243"/>
      <c r="V186" s="243"/>
      <c r="W186" s="243"/>
      <c r="X186" s="243"/>
      <c r="Y186" s="243"/>
      <c r="Z186" s="243">
        <v>0</v>
      </c>
      <c r="AA186" s="243"/>
      <c r="AB186" s="243"/>
      <c r="AC186" s="243"/>
      <c r="AD186" s="243"/>
      <c r="AE186" s="243"/>
      <c r="AF186" s="243"/>
      <c r="AG186" s="243"/>
      <c r="AH186" s="243"/>
      <c r="AI186" s="243"/>
      <c r="AJ186" s="243"/>
      <c r="AK186" s="243"/>
      <c r="AL186" s="243"/>
      <c r="AM186" s="243"/>
      <c r="AN186" s="243">
        <v>0</v>
      </c>
      <c r="AO186" s="243"/>
      <c r="AP186" s="243"/>
      <c r="AQ186" s="243"/>
      <c r="AR186" s="243"/>
      <c r="AS186" s="243"/>
      <c r="AT186" s="243"/>
      <c r="AU186" s="243"/>
      <c r="AV186" s="243"/>
      <c r="AW186" s="243"/>
      <c r="AX186" s="243"/>
      <c r="AY186" s="243"/>
      <c r="AZ186" s="243"/>
      <c r="BA186" s="243">
        <v>0</v>
      </c>
      <c r="BB186" s="243"/>
      <c r="BC186" s="243"/>
      <c r="BD186" s="243"/>
      <c r="BE186" s="243"/>
      <c r="BF186" s="243"/>
      <c r="BG186" s="243"/>
    </row>
    <row r="187" spans="1:59" ht="16.95" customHeight="1" x14ac:dyDescent="0.25">
      <c r="A187" s="242" t="s">
        <v>321</v>
      </c>
      <c r="B187" s="242"/>
      <c r="C187" s="242"/>
      <c r="D187" s="242"/>
      <c r="E187" s="242"/>
      <c r="F187" s="242"/>
      <c r="G187" s="242"/>
      <c r="H187" s="242"/>
      <c r="I187" s="242"/>
      <c r="J187" s="242"/>
      <c r="K187" s="242"/>
      <c r="L187" s="242"/>
      <c r="M187" s="242"/>
      <c r="N187" s="242"/>
      <c r="O187" s="243">
        <v>0</v>
      </c>
      <c r="P187" s="243"/>
      <c r="Q187" s="243"/>
      <c r="R187" s="243"/>
      <c r="S187" s="243"/>
      <c r="T187" s="243"/>
      <c r="U187" s="243"/>
      <c r="V187" s="243"/>
      <c r="W187" s="243"/>
      <c r="X187" s="243"/>
      <c r="Y187" s="243"/>
      <c r="Z187" s="243">
        <v>0</v>
      </c>
      <c r="AA187" s="243"/>
      <c r="AB187" s="243"/>
      <c r="AC187" s="243"/>
      <c r="AD187" s="243"/>
      <c r="AE187" s="243"/>
      <c r="AF187" s="243"/>
      <c r="AG187" s="243"/>
      <c r="AH187" s="243"/>
      <c r="AI187" s="243"/>
      <c r="AJ187" s="243"/>
      <c r="AK187" s="243"/>
      <c r="AL187" s="243"/>
      <c r="AM187" s="243"/>
      <c r="AN187" s="243">
        <v>0</v>
      </c>
      <c r="AO187" s="243"/>
      <c r="AP187" s="243"/>
      <c r="AQ187" s="243"/>
      <c r="AR187" s="243"/>
      <c r="AS187" s="243"/>
      <c r="AT187" s="243"/>
      <c r="AU187" s="243"/>
      <c r="AV187" s="243"/>
      <c r="AW187" s="243"/>
      <c r="AX187" s="243"/>
      <c r="AY187" s="243"/>
      <c r="AZ187" s="243"/>
      <c r="BA187" s="243">
        <v>0</v>
      </c>
      <c r="BB187" s="243"/>
      <c r="BC187" s="243"/>
      <c r="BD187" s="243"/>
      <c r="BE187" s="243"/>
      <c r="BF187" s="243"/>
      <c r="BG187" s="243"/>
    </row>
    <row r="188" spans="1:59" ht="17.7" customHeight="1" x14ac:dyDescent="0.25">
      <c r="A188" s="240" t="s">
        <v>322</v>
      </c>
      <c r="B188" s="240"/>
      <c r="C188" s="240"/>
      <c r="D188" s="240"/>
      <c r="E188" s="240"/>
      <c r="F188" s="240"/>
      <c r="G188" s="240"/>
      <c r="H188" s="240"/>
      <c r="I188" s="240"/>
      <c r="J188" s="240"/>
      <c r="K188" s="240"/>
      <c r="L188" s="240"/>
      <c r="M188" s="240"/>
      <c r="N188" s="240"/>
      <c r="O188" s="241">
        <v>0</v>
      </c>
      <c r="P188" s="241"/>
      <c r="Q188" s="241"/>
      <c r="R188" s="241"/>
      <c r="S188" s="241"/>
      <c r="T188" s="241"/>
      <c r="U188" s="241"/>
      <c r="V188" s="241"/>
      <c r="W188" s="241"/>
      <c r="X188" s="241"/>
      <c r="Y188" s="241"/>
      <c r="Z188" s="241">
        <v>0</v>
      </c>
      <c r="AA188" s="241"/>
      <c r="AB188" s="241"/>
      <c r="AC188" s="241"/>
      <c r="AD188" s="241"/>
      <c r="AE188" s="241"/>
      <c r="AF188" s="241"/>
      <c r="AG188" s="241"/>
      <c r="AH188" s="241"/>
      <c r="AI188" s="241"/>
      <c r="AJ188" s="241"/>
      <c r="AK188" s="241"/>
      <c r="AL188" s="241"/>
      <c r="AM188" s="241"/>
      <c r="AN188" s="241">
        <v>0</v>
      </c>
      <c r="AO188" s="241"/>
      <c r="AP188" s="241"/>
      <c r="AQ188" s="241"/>
      <c r="AR188" s="241"/>
      <c r="AS188" s="241"/>
      <c r="AT188" s="241"/>
      <c r="AU188" s="241"/>
      <c r="AV188" s="241"/>
      <c r="AW188" s="241"/>
      <c r="AX188" s="241"/>
      <c r="AY188" s="241"/>
      <c r="AZ188" s="241"/>
      <c r="BA188" s="241">
        <v>0</v>
      </c>
      <c r="BB188" s="241"/>
      <c r="BC188" s="241"/>
      <c r="BD188" s="241"/>
      <c r="BE188" s="241"/>
      <c r="BF188" s="241"/>
      <c r="BG188" s="241"/>
    </row>
    <row r="189" spans="1:59" ht="17.7" customHeight="1" x14ac:dyDescent="0.25">
      <c r="A189" s="248" t="s">
        <v>259</v>
      </c>
      <c r="B189" s="248"/>
      <c r="C189" s="248"/>
      <c r="D189" s="248"/>
      <c r="E189" s="248"/>
      <c r="F189" s="248"/>
      <c r="G189" s="248"/>
      <c r="H189" s="248"/>
      <c r="I189" s="248"/>
      <c r="J189" s="248"/>
      <c r="K189" s="248"/>
      <c r="L189" s="248"/>
      <c r="M189" s="248"/>
      <c r="N189" s="248"/>
      <c r="O189" s="249">
        <v>0</v>
      </c>
      <c r="P189" s="249"/>
      <c r="Q189" s="249"/>
      <c r="R189" s="249"/>
      <c r="S189" s="249"/>
      <c r="T189" s="249"/>
      <c r="U189" s="249"/>
      <c r="V189" s="249"/>
      <c r="W189" s="249"/>
      <c r="X189" s="249"/>
      <c r="Y189" s="249"/>
      <c r="Z189" s="249">
        <v>0</v>
      </c>
      <c r="AA189" s="249"/>
      <c r="AB189" s="249"/>
      <c r="AC189" s="249"/>
      <c r="AD189" s="249"/>
      <c r="AE189" s="249"/>
      <c r="AF189" s="249"/>
      <c r="AG189" s="249"/>
      <c r="AH189" s="249"/>
      <c r="AI189" s="249"/>
      <c r="AJ189" s="249"/>
      <c r="AK189" s="249"/>
      <c r="AL189" s="249"/>
      <c r="AM189" s="249"/>
      <c r="AN189" s="249">
        <v>0</v>
      </c>
      <c r="AO189" s="249"/>
      <c r="AP189" s="249"/>
      <c r="AQ189" s="249"/>
      <c r="AR189" s="249"/>
      <c r="AS189" s="249"/>
      <c r="AT189" s="249"/>
      <c r="AU189" s="249"/>
      <c r="AV189" s="249"/>
      <c r="AW189" s="249"/>
      <c r="AX189" s="249"/>
      <c r="AY189" s="249"/>
      <c r="AZ189" s="249"/>
      <c r="BA189" s="249">
        <v>0</v>
      </c>
      <c r="BB189" s="249"/>
      <c r="BC189" s="249"/>
      <c r="BD189" s="249"/>
      <c r="BE189" s="249"/>
      <c r="BF189" s="249"/>
      <c r="BG189" s="249"/>
    </row>
    <row r="190" spans="1:59" ht="5.0999999999999996"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30.15" customHeight="1" x14ac:dyDescent="0.25">
      <c r="A191" s="236" t="s">
        <v>323</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row>
    <row r="192" spans="1:59" ht="22.5" customHeight="1" x14ac:dyDescent="0.25">
      <c r="A192" s="236" t="s">
        <v>324</v>
      </c>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6"/>
      <c r="AG192" s="236"/>
      <c r="AH192" s="236"/>
      <c r="AI192" s="236"/>
      <c r="AJ192" s="236"/>
      <c r="AK192" s="236"/>
      <c r="AL192" s="236"/>
      <c r="AM192" s="236"/>
      <c r="AN192" s="236"/>
      <c r="AO192" s="236"/>
      <c r="AP192" s="236"/>
      <c r="AQ192" s="236"/>
      <c r="AR192" s="236"/>
      <c r="AS192" s="236"/>
      <c r="AT192" s="236"/>
      <c r="AU192" s="236"/>
      <c r="AV192" s="236"/>
      <c r="AW192" s="236"/>
      <c r="AX192" s="236"/>
      <c r="AY192" s="236"/>
      <c r="AZ192" s="236"/>
      <c r="BA192" s="236"/>
      <c r="BB192" s="236"/>
      <c r="BC192" s="236"/>
      <c r="BD192" s="236"/>
      <c r="BE192" s="236"/>
      <c r="BF192" s="236"/>
      <c r="BG192" s="236"/>
    </row>
    <row r="193" spans="1:59" ht="22.5" customHeight="1" x14ac:dyDescent="0.25">
      <c r="A193" s="236" t="s">
        <v>325</v>
      </c>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c r="AA193" s="236"/>
      <c r="AB193" s="236"/>
      <c r="AC193" s="236"/>
      <c r="AD193" s="236"/>
      <c r="AE193" s="236"/>
      <c r="AF193" s="236"/>
      <c r="AG193" s="236"/>
      <c r="AH193" s="236"/>
      <c r="AI193" s="236"/>
      <c r="AJ193" s="236"/>
      <c r="AK193" s="236"/>
      <c r="AL193" s="236"/>
      <c r="AM193" s="236"/>
      <c r="AN193" s="236"/>
      <c r="AO193" s="236"/>
      <c r="AP193" s="236"/>
      <c r="AQ193" s="236"/>
      <c r="AR193" s="236"/>
      <c r="AS193" s="236"/>
      <c r="AT193" s="236"/>
      <c r="AU193" s="236"/>
      <c r="AV193" s="236"/>
      <c r="AW193" s="236"/>
      <c r="AX193" s="236"/>
      <c r="AY193" s="236"/>
      <c r="AZ193" s="236"/>
      <c r="BA193" s="236"/>
      <c r="BB193" s="236"/>
      <c r="BC193" s="236"/>
      <c r="BD193" s="236"/>
      <c r="BE193" s="236"/>
      <c r="BF193" s="236"/>
      <c r="BG193" s="236"/>
    </row>
    <row r="194" spans="1:59" ht="8.85" customHeight="1" x14ac:dyDescent="0.25"/>
    <row r="195" spans="1:59" ht="17.7" customHeight="1" x14ac:dyDescent="0.25">
      <c r="A195" s="244" t="s">
        <v>326</v>
      </c>
      <c r="B195" s="244"/>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row>
    <row r="196" spans="1:59" ht="2.8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ht="16.95" customHeight="1" x14ac:dyDescent="0.25">
      <c r="A197" s="262" t="s">
        <v>253</v>
      </c>
      <c r="B197" s="262"/>
      <c r="C197" s="262"/>
      <c r="D197" s="262"/>
      <c r="E197" s="262"/>
      <c r="F197" s="262"/>
      <c r="G197" s="262"/>
      <c r="H197" s="262"/>
      <c r="I197" s="262"/>
      <c r="J197" s="262"/>
      <c r="K197" s="262"/>
      <c r="L197" s="262"/>
      <c r="M197" s="262"/>
      <c r="N197" s="262"/>
      <c r="O197" s="248" t="s">
        <v>254</v>
      </c>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t="s">
        <v>255</v>
      </c>
      <c r="AO197" s="248"/>
      <c r="AP197" s="248"/>
      <c r="AQ197" s="248"/>
      <c r="AR197" s="248"/>
      <c r="AS197" s="248"/>
      <c r="AT197" s="248"/>
      <c r="AU197" s="248"/>
      <c r="AV197" s="248"/>
      <c r="AW197" s="248"/>
      <c r="AX197" s="248"/>
      <c r="AY197" s="248"/>
      <c r="AZ197" s="248"/>
      <c r="BA197" s="248"/>
      <c r="BB197" s="248"/>
      <c r="BC197" s="248"/>
      <c r="BD197" s="248"/>
      <c r="BE197" s="248"/>
      <c r="BF197" s="248"/>
      <c r="BG197" s="248"/>
    </row>
    <row r="198" spans="1:59" ht="32.4" customHeight="1" x14ac:dyDescent="0.25">
      <c r="A198" s="245"/>
      <c r="B198" s="245"/>
      <c r="C198" s="245"/>
      <c r="D198" s="245"/>
      <c r="E198" s="245"/>
      <c r="F198" s="245"/>
      <c r="G198" s="245"/>
      <c r="H198" s="245"/>
      <c r="I198" s="245"/>
      <c r="J198" s="245"/>
      <c r="K198" s="245"/>
      <c r="L198" s="245"/>
      <c r="M198" s="245"/>
      <c r="N198" s="245"/>
      <c r="O198" s="245" t="s">
        <v>262</v>
      </c>
      <c r="P198" s="245"/>
      <c r="Q198" s="245"/>
      <c r="R198" s="245"/>
      <c r="S198" s="245"/>
      <c r="T198" s="245"/>
      <c r="U198" s="245"/>
      <c r="V198" s="245"/>
      <c r="W198" s="245"/>
      <c r="X198" s="245"/>
      <c r="Y198" s="245"/>
      <c r="Z198" s="245" t="s">
        <v>308</v>
      </c>
      <c r="AA198" s="245"/>
      <c r="AB198" s="245"/>
      <c r="AC198" s="245"/>
      <c r="AD198" s="245"/>
      <c r="AE198" s="245"/>
      <c r="AF198" s="245"/>
      <c r="AG198" s="245"/>
      <c r="AH198" s="245"/>
      <c r="AI198" s="245"/>
      <c r="AJ198" s="245"/>
      <c r="AK198" s="245"/>
      <c r="AL198" s="245"/>
      <c r="AM198" s="245"/>
      <c r="AN198" s="245" t="s">
        <v>262</v>
      </c>
      <c r="AO198" s="245"/>
      <c r="AP198" s="245"/>
      <c r="AQ198" s="245"/>
      <c r="AR198" s="245"/>
      <c r="AS198" s="245"/>
      <c r="AT198" s="245"/>
      <c r="AU198" s="245"/>
      <c r="AV198" s="245"/>
      <c r="AW198" s="245"/>
      <c r="AX198" s="245"/>
      <c r="AY198" s="245"/>
      <c r="AZ198" s="245"/>
      <c r="BA198" s="245" t="s">
        <v>308</v>
      </c>
      <c r="BB198" s="245"/>
      <c r="BC198" s="245"/>
      <c r="BD198" s="245"/>
      <c r="BE198" s="245"/>
      <c r="BF198" s="245"/>
      <c r="BG198" s="245"/>
    </row>
    <row r="199" spans="1:59" ht="51" customHeight="1" x14ac:dyDescent="0.25">
      <c r="A199" s="246" t="s">
        <v>327</v>
      </c>
      <c r="B199" s="246"/>
      <c r="C199" s="246"/>
      <c r="D199" s="246"/>
      <c r="E199" s="246"/>
      <c r="F199" s="246"/>
      <c r="G199" s="246"/>
      <c r="H199" s="246"/>
      <c r="I199" s="246"/>
      <c r="J199" s="246"/>
      <c r="K199" s="246"/>
      <c r="L199" s="246"/>
      <c r="M199" s="246"/>
      <c r="N199" s="246"/>
      <c r="O199" s="247">
        <v>0</v>
      </c>
      <c r="P199" s="247"/>
      <c r="Q199" s="247"/>
      <c r="R199" s="247"/>
      <c r="S199" s="247"/>
      <c r="T199" s="247"/>
      <c r="U199" s="247"/>
      <c r="V199" s="247"/>
      <c r="W199" s="247"/>
      <c r="X199" s="247"/>
      <c r="Y199" s="247"/>
      <c r="Z199" s="247">
        <v>0</v>
      </c>
      <c r="AA199" s="247"/>
      <c r="AB199" s="247"/>
      <c r="AC199" s="247"/>
      <c r="AD199" s="247"/>
      <c r="AE199" s="247"/>
      <c r="AF199" s="247"/>
      <c r="AG199" s="247"/>
      <c r="AH199" s="247"/>
      <c r="AI199" s="247"/>
      <c r="AJ199" s="247"/>
      <c r="AK199" s="247"/>
      <c r="AL199" s="247"/>
      <c r="AM199" s="247"/>
      <c r="AN199" s="247">
        <v>0</v>
      </c>
      <c r="AO199" s="247"/>
      <c r="AP199" s="247"/>
      <c r="AQ199" s="247"/>
      <c r="AR199" s="247"/>
      <c r="AS199" s="247"/>
      <c r="AT199" s="247"/>
      <c r="AU199" s="247"/>
      <c r="AV199" s="247"/>
      <c r="AW199" s="247"/>
      <c r="AX199" s="247"/>
      <c r="AY199" s="247"/>
      <c r="AZ199" s="247"/>
      <c r="BA199" s="247">
        <v>0</v>
      </c>
      <c r="BB199" s="247"/>
      <c r="BC199" s="247"/>
      <c r="BD199" s="247"/>
      <c r="BE199" s="247"/>
      <c r="BF199" s="247"/>
      <c r="BG199" s="247"/>
    </row>
    <row r="200" spans="1:59" ht="20.25" customHeight="1" x14ac:dyDescent="0.25">
      <c r="A200" s="277"/>
      <c r="B200" s="278"/>
      <c r="C200" s="278"/>
      <c r="D200" s="278"/>
      <c r="E200" s="278"/>
      <c r="F200" s="278"/>
      <c r="G200" s="278"/>
      <c r="H200" s="278"/>
      <c r="I200" s="278"/>
      <c r="J200" s="278"/>
      <c r="K200" s="278"/>
      <c r="L200" s="278"/>
      <c r="M200" s="278"/>
      <c r="N200" s="279"/>
      <c r="O200" s="280"/>
      <c r="P200" s="281"/>
      <c r="Q200" s="281"/>
      <c r="R200" s="281"/>
      <c r="S200" s="281"/>
      <c r="T200" s="281"/>
      <c r="U200" s="281"/>
      <c r="V200" s="281"/>
      <c r="W200" s="281"/>
      <c r="X200" s="281"/>
      <c r="Y200" s="282"/>
      <c r="Z200" s="280"/>
      <c r="AA200" s="281"/>
      <c r="AB200" s="281"/>
      <c r="AC200" s="281"/>
      <c r="AD200" s="281"/>
      <c r="AE200" s="281"/>
      <c r="AF200" s="281"/>
      <c r="AG200" s="281"/>
      <c r="AH200" s="281"/>
      <c r="AI200" s="281"/>
      <c r="AJ200" s="281"/>
      <c r="AK200" s="281"/>
      <c r="AL200" s="281"/>
      <c r="AM200" s="282"/>
      <c r="AN200" s="280"/>
      <c r="AO200" s="281"/>
      <c r="AP200" s="281"/>
      <c r="AQ200" s="281"/>
      <c r="AR200" s="281"/>
      <c r="AS200" s="281"/>
      <c r="AT200" s="281"/>
      <c r="AU200" s="281"/>
      <c r="AV200" s="281"/>
      <c r="AW200" s="281"/>
      <c r="AX200" s="281"/>
      <c r="AY200" s="281"/>
      <c r="AZ200" s="282"/>
      <c r="BA200" s="280"/>
      <c r="BB200" s="281"/>
      <c r="BC200" s="281"/>
      <c r="BD200" s="281"/>
      <c r="BE200" s="281"/>
      <c r="BF200" s="281"/>
      <c r="BG200" s="282"/>
    </row>
    <row r="201" spans="1:59" ht="21" customHeight="1" x14ac:dyDescent="0.25">
      <c r="A201" s="240" t="s">
        <v>328</v>
      </c>
      <c r="B201" s="240"/>
      <c r="C201" s="240"/>
      <c r="D201" s="240"/>
      <c r="E201" s="240"/>
      <c r="F201" s="240"/>
      <c r="G201" s="240"/>
      <c r="H201" s="240"/>
      <c r="I201" s="240"/>
      <c r="J201" s="240"/>
      <c r="K201" s="240"/>
      <c r="L201" s="240"/>
      <c r="M201" s="240"/>
      <c r="N201" s="240"/>
      <c r="O201" s="241">
        <v>0</v>
      </c>
      <c r="P201" s="241"/>
      <c r="Q201" s="241"/>
      <c r="R201" s="241"/>
      <c r="S201" s="241"/>
      <c r="T201" s="241"/>
      <c r="U201" s="241"/>
      <c r="V201" s="241"/>
      <c r="W201" s="241"/>
      <c r="X201" s="241"/>
      <c r="Y201" s="241"/>
      <c r="Z201" s="241">
        <v>0</v>
      </c>
      <c r="AA201" s="241"/>
      <c r="AB201" s="241"/>
      <c r="AC201" s="241"/>
      <c r="AD201" s="241"/>
      <c r="AE201" s="241"/>
      <c r="AF201" s="241"/>
      <c r="AG201" s="241"/>
      <c r="AH201" s="241"/>
      <c r="AI201" s="241"/>
      <c r="AJ201" s="241"/>
      <c r="AK201" s="241"/>
      <c r="AL201" s="241"/>
      <c r="AM201" s="241"/>
      <c r="AN201" s="241">
        <v>0</v>
      </c>
      <c r="AO201" s="241"/>
      <c r="AP201" s="241"/>
      <c r="AQ201" s="241"/>
      <c r="AR201" s="241"/>
      <c r="AS201" s="241"/>
      <c r="AT201" s="241"/>
      <c r="AU201" s="241"/>
      <c r="AV201" s="241"/>
      <c r="AW201" s="241"/>
      <c r="AX201" s="241"/>
      <c r="AY201" s="241"/>
      <c r="AZ201" s="241"/>
      <c r="BA201" s="241">
        <v>0</v>
      </c>
      <c r="BB201" s="241"/>
      <c r="BC201" s="241"/>
      <c r="BD201" s="241"/>
      <c r="BE201" s="241"/>
      <c r="BF201" s="241"/>
      <c r="BG201" s="241"/>
    </row>
    <row r="202" spans="1:59" ht="21" customHeight="1" x14ac:dyDescent="0.25">
      <c r="A202" s="248" t="s">
        <v>259</v>
      </c>
      <c r="B202" s="248"/>
      <c r="C202" s="248"/>
      <c r="D202" s="248"/>
      <c r="E202" s="248"/>
      <c r="F202" s="248"/>
      <c r="G202" s="248"/>
      <c r="H202" s="248"/>
      <c r="I202" s="248"/>
      <c r="J202" s="248"/>
      <c r="K202" s="248"/>
      <c r="L202" s="248"/>
      <c r="M202" s="248"/>
      <c r="N202" s="248"/>
      <c r="O202" s="249">
        <v>0</v>
      </c>
      <c r="P202" s="249"/>
      <c r="Q202" s="249"/>
      <c r="R202" s="249"/>
      <c r="S202" s="249"/>
      <c r="T202" s="249"/>
      <c r="U202" s="249"/>
      <c r="V202" s="249"/>
      <c r="W202" s="249"/>
      <c r="X202" s="249"/>
      <c r="Y202" s="249"/>
      <c r="Z202" s="249">
        <v>0</v>
      </c>
      <c r="AA202" s="249"/>
      <c r="AB202" s="249"/>
      <c r="AC202" s="249"/>
      <c r="AD202" s="249"/>
      <c r="AE202" s="249"/>
      <c r="AF202" s="249"/>
      <c r="AG202" s="249"/>
      <c r="AH202" s="249"/>
      <c r="AI202" s="249"/>
      <c r="AJ202" s="249"/>
      <c r="AK202" s="249"/>
      <c r="AL202" s="249"/>
      <c r="AM202" s="249"/>
      <c r="AN202" s="249">
        <v>0</v>
      </c>
      <c r="AO202" s="249"/>
      <c r="AP202" s="249"/>
      <c r="AQ202" s="249"/>
      <c r="AR202" s="249"/>
      <c r="AS202" s="249"/>
      <c r="AT202" s="249"/>
      <c r="AU202" s="249"/>
      <c r="AV202" s="249"/>
      <c r="AW202" s="249"/>
      <c r="AX202" s="249"/>
      <c r="AY202" s="249"/>
      <c r="AZ202" s="249"/>
      <c r="BA202" s="249">
        <v>0</v>
      </c>
      <c r="BB202" s="249"/>
      <c r="BC202" s="249"/>
      <c r="BD202" s="249"/>
      <c r="BE202" s="249"/>
      <c r="BF202" s="249"/>
      <c r="BG202" s="249"/>
    </row>
    <row r="203" spans="1:59" ht="17.7" customHeight="1" x14ac:dyDescent="0.25">
      <c r="A203" s="262" t="s">
        <v>253</v>
      </c>
      <c r="B203" s="262"/>
      <c r="C203" s="262"/>
      <c r="D203" s="262"/>
      <c r="E203" s="262"/>
      <c r="F203" s="262"/>
      <c r="G203" s="262"/>
      <c r="H203" s="262"/>
      <c r="I203" s="262"/>
      <c r="J203" s="262"/>
      <c r="K203" s="262"/>
      <c r="L203" s="262"/>
      <c r="M203" s="262"/>
      <c r="N203" s="262"/>
      <c r="O203" s="262" t="s">
        <v>254</v>
      </c>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62"/>
      <c r="AN203" s="262" t="s">
        <v>255</v>
      </c>
      <c r="AO203" s="262"/>
      <c r="AP203" s="262"/>
      <c r="AQ203" s="262"/>
      <c r="AR203" s="262"/>
      <c r="AS203" s="262"/>
      <c r="AT203" s="262"/>
      <c r="AU203" s="262"/>
      <c r="AV203" s="262"/>
      <c r="AW203" s="262"/>
      <c r="AX203" s="262"/>
      <c r="AY203" s="262"/>
      <c r="AZ203" s="262"/>
      <c r="BA203" s="262"/>
      <c r="BB203" s="262"/>
      <c r="BC203" s="262"/>
      <c r="BD203" s="262"/>
      <c r="BE203" s="262"/>
      <c r="BF203" s="262"/>
      <c r="BG203" s="262"/>
    </row>
    <row r="204" spans="1:59" ht="39.75" customHeight="1" x14ac:dyDescent="0.25">
      <c r="A204" s="242" t="s">
        <v>329</v>
      </c>
      <c r="B204" s="242"/>
      <c r="C204" s="242"/>
      <c r="D204" s="242"/>
      <c r="E204" s="242"/>
      <c r="F204" s="242"/>
      <c r="G204" s="242"/>
      <c r="H204" s="242"/>
      <c r="I204" s="242"/>
      <c r="J204" s="242"/>
      <c r="K204" s="242"/>
      <c r="L204" s="242"/>
      <c r="M204" s="242"/>
      <c r="N204" s="242"/>
      <c r="O204" s="243">
        <v>0</v>
      </c>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v>0</v>
      </c>
      <c r="AO204" s="243"/>
      <c r="AP204" s="243"/>
      <c r="AQ204" s="243"/>
      <c r="AR204" s="243"/>
      <c r="AS204" s="243"/>
      <c r="AT204" s="243"/>
      <c r="AU204" s="243"/>
      <c r="AV204" s="243"/>
      <c r="AW204" s="243"/>
      <c r="AX204" s="243"/>
      <c r="AY204" s="243"/>
      <c r="AZ204" s="243"/>
      <c r="BA204" s="243"/>
      <c r="BB204" s="243"/>
      <c r="BC204" s="243"/>
      <c r="BD204" s="243"/>
      <c r="BE204" s="243"/>
      <c r="BF204" s="243"/>
      <c r="BG204" s="243"/>
    </row>
    <row r="205" spans="1:59" ht="18.75" customHeight="1" x14ac:dyDescent="0.25">
      <c r="A205" s="242" t="s">
        <v>330</v>
      </c>
      <c r="B205" s="242"/>
      <c r="C205" s="242"/>
      <c r="D205" s="242"/>
      <c r="E205" s="242"/>
      <c r="F205" s="242"/>
      <c r="G205" s="242"/>
      <c r="H205" s="242"/>
      <c r="I205" s="242"/>
      <c r="J205" s="242"/>
      <c r="K205" s="242"/>
      <c r="L205" s="242"/>
      <c r="M205" s="242"/>
      <c r="N205" s="242"/>
      <c r="O205" s="243">
        <v>0</v>
      </c>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v>0</v>
      </c>
      <c r="AO205" s="243"/>
      <c r="AP205" s="243"/>
      <c r="AQ205" s="243"/>
      <c r="AR205" s="243"/>
      <c r="AS205" s="243"/>
      <c r="AT205" s="243"/>
      <c r="AU205" s="243"/>
      <c r="AV205" s="243"/>
      <c r="AW205" s="243"/>
      <c r="AX205" s="243"/>
      <c r="AY205" s="243"/>
      <c r="AZ205" s="243"/>
      <c r="BA205" s="243"/>
      <c r="BB205" s="243"/>
      <c r="BC205" s="243"/>
      <c r="BD205" s="243"/>
      <c r="BE205" s="243"/>
      <c r="BF205" s="243"/>
      <c r="BG205" s="243"/>
    </row>
    <row r="206" spans="1:59" ht="20.25" customHeight="1" x14ac:dyDescent="0.25">
      <c r="A206" s="242" t="s">
        <v>331</v>
      </c>
      <c r="B206" s="242"/>
      <c r="C206" s="242"/>
      <c r="D206" s="242"/>
      <c r="E206" s="242"/>
      <c r="F206" s="242"/>
      <c r="G206" s="242"/>
      <c r="H206" s="242"/>
      <c r="I206" s="242"/>
      <c r="J206" s="242"/>
      <c r="K206" s="242"/>
      <c r="L206" s="242"/>
      <c r="M206" s="242"/>
      <c r="N206" s="242"/>
      <c r="O206" s="243">
        <v>0</v>
      </c>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v>0</v>
      </c>
      <c r="AO206" s="243"/>
      <c r="AP206" s="243"/>
      <c r="AQ206" s="243"/>
      <c r="AR206" s="243"/>
      <c r="AS206" s="243"/>
      <c r="AT206" s="243"/>
      <c r="AU206" s="243"/>
      <c r="AV206" s="243"/>
      <c r="AW206" s="243"/>
      <c r="AX206" s="243"/>
      <c r="AY206" s="243"/>
      <c r="AZ206" s="243"/>
      <c r="BA206" s="243"/>
      <c r="BB206" s="243"/>
      <c r="BC206" s="243"/>
      <c r="BD206" s="243"/>
      <c r="BE206" s="243"/>
      <c r="BF206" s="243"/>
      <c r="BG206" s="243"/>
    </row>
    <row r="207" spans="1:59" ht="16.95" customHeight="1" x14ac:dyDescent="0.25">
      <c r="A207" s="240" t="s">
        <v>332</v>
      </c>
      <c r="B207" s="240"/>
      <c r="C207" s="240"/>
      <c r="D207" s="240"/>
      <c r="E207" s="240"/>
      <c r="F207" s="240"/>
      <c r="G207" s="240"/>
      <c r="H207" s="240"/>
      <c r="I207" s="240"/>
      <c r="J207" s="240"/>
      <c r="K207" s="240"/>
      <c r="L207" s="240"/>
      <c r="M207" s="240"/>
      <c r="N207" s="240"/>
      <c r="O207" s="241">
        <v>0</v>
      </c>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v>0</v>
      </c>
      <c r="AO207" s="241"/>
      <c r="AP207" s="241"/>
      <c r="AQ207" s="241"/>
      <c r="AR207" s="241"/>
      <c r="AS207" s="241"/>
      <c r="AT207" s="241"/>
      <c r="AU207" s="241"/>
      <c r="AV207" s="241"/>
      <c r="AW207" s="241"/>
      <c r="AX207" s="241"/>
      <c r="AY207" s="241"/>
      <c r="AZ207" s="241"/>
      <c r="BA207" s="241"/>
      <c r="BB207" s="241"/>
      <c r="BC207" s="241"/>
      <c r="BD207" s="241"/>
      <c r="BE207" s="241"/>
      <c r="BF207" s="241"/>
      <c r="BG207" s="241"/>
    </row>
    <row r="208" spans="1:59" ht="16.95" customHeight="1" x14ac:dyDescent="0.25">
      <c r="A208" s="300"/>
      <c r="B208" s="301"/>
      <c r="C208" s="301"/>
      <c r="D208" s="301"/>
      <c r="E208" s="301"/>
      <c r="F208" s="301"/>
      <c r="G208" s="301"/>
      <c r="H208" s="301"/>
      <c r="I208" s="301"/>
      <c r="J208" s="301"/>
      <c r="K208" s="301"/>
      <c r="L208" s="301"/>
      <c r="M208" s="301"/>
      <c r="N208" s="302"/>
      <c r="O208" s="303"/>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4"/>
      <c r="AK208" s="304"/>
      <c r="AL208" s="304"/>
      <c r="AM208" s="305"/>
      <c r="AN208" s="303"/>
      <c r="AO208" s="304"/>
      <c r="AP208" s="304"/>
      <c r="AQ208" s="304"/>
      <c r="AR208" s="304"/>
      <c r="AS208" s="304"/>
      <c r="AT208" s="304"/>
      <c r="AU208" s="304"/>
      <c r="AV208" s="304"/>
      <c r="AW208" s="304"/>
      <c r="AX208" s="304"/>
      <c r="AY208" s="304"/>
      <c r="AZ208" s="304"/>
      <c r="BA208" s="304"/>
      <c r="BB208" s="304"/>
      <c r="BC208" s="304"/>
      <c r="BD208" s="304"/>
      <c r="BE208" s="304"/>
      <c r="BF208" s="304"/>
      <c r="BG208" s="305"/>
    </row>
    <row r="209" spans="1:59" ht="17.7" customHeight="1" x14ac:dyDescent="0.25">
      <c r="A209" s="248" t="s">
        <v>259</v>
      </c>
      <c r="B209" s="248"/>
      <c r="C209" s="248"/>
      <c r="D209" s="248"/>
      <c r="E209" s="248"/>
      <c r="F209" s="248"/>
      <c r="G209" s="248"/>
      <c r="H209" s="248"/>
      <c r="I209" s="248"/>
      <c r="J209" s="248"/>
      <c r="K209" s="248"/>
      <c r="L209" s="248"/>
      <c r="M209" s="248"/>
      <c r="N209" s="248"/>
      <c r="O209" s="249">
        <v>0</v>
      </c>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v>0</v>
      </c>
      <c r="AO209" s="249"/>
      <c r="AP209" s="249"/>
      <c r="AQ209" s="249"/>
      <c r="AR209" s="249"/>
      <c r="AS209" s="249"/>
      <c r="AT209" s="249"/>
      <c r="AU209" s="249"/>
      <c r="AV209" s="249"/>
      <c r="AW209" s="249"/>
      <c r="AX209" s="249"/>
      <c r="AY209" s="249"/>
      <c r="AZ209" s="249"/>
      <c r="BA209" s="249"/>
      <c r="BB209" s="249"/>
      <c r="BC209" s="249"/>
      <c r="BD209" s="249"/>
      <c r="BE209" s="249"/>
      <c r="BF209" s="249"/>
      <c r="BG209" s="249"/>
    </row>
    <row r="210" spans="1:59" ht="9.75" customHeight="1" x14ac:dyDescent="0.25">
      <c r="A210" s="128"/>
      <c r="B210" s="128"/>
      <c r="C210" s="128"/>
      <c r="D210" s="128"/>
      <c r="E210" s="128"/>
      <c r="F210" s="128"/>
      <c r="G210" s="128"/>
      <c r="H210" s="128"/>
      <c r="I210" s="128"/>
      <c r="J210" s="128"/>
      <c r="K210" s="128"/>
      <c r="L210" s="128"/>
      <c r="M210" s="128"/>
      <c r="N210" s="128"/>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row>
    <row r="211" spans="1:59" ht="16.95" customHeight="1" x14ac:dyDescent="0.25">
      <c r="A211" s="244" t="s">
        <v>333</v>
      </c>
      <c r="B211" s="244"/>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row>
    <row r="212" spans="1:59" ht="2.8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ht="63.9" customHeight="1" x14ac:dyDescent="0.25">
      <c r="A213" s="273" t="s">
        <v>334</v>
      </c>
      <c r="B213" s="273"/>
      <c r="C213" s="273"/>
      <c r="D213" s="273"/>
      <c r="E213" s="273"/>
      <c r="F213" s="273"/>
      <c r="G213" s="273" t="s">
        <v>335</v>
      </c>
      <c r="H213" s="273"/>
      <c r="I213" s="273"/>
      <c r="J213" s="273"/>
      <c r="K213" s="273"/>
      <c r="L213" s="273" t="s">
        <v>336</v>
      </c>
      <c r="M213" s="273"/>
      <c r="N213" s="273"/>
      <c r="O213" s="273"/>
      <c r="P213" s="273"/>
      <c r="Q213" s="273"/>
      <c r="R213" s="273"/>
      <c r="S213" s="273"/>
      <c r="T213" s="273" t="s">
        <v>337</v>
      </c>
      <c r="U213" s="273"/>
      <c r="V213" s="273"/>
      <c r="W213" s="273"/>
      <c r="X213" s="273"/>
      <c r="Y213" s="273"/>
      <c r="Z213" s="273"/>
      <c r="AA213" s="273"/>
      <c r="AB213" s="273"/>
      <c r="AC213" s="273" t="s">
        <v>338</v>
      </c>
      <c r="AD213" s="273"/>
      <c r="AE213" s="273"/>
      <c r="AF213" s="273"/>
      <c r="AG213" s="273"/>
      <c r="AH213" s="273"/>
      <c r="AI213" s="273"/>
      <c r="AJ213" s="273"/>
      <c r="AK213" s="273"/>
      <c r="AL213" s="273"/>
      <c r="AM213" s="273" t="s">
        <v>339</v>
      </c>
      <c r="AN213" s="273"/>
      <c r="AO213" s="273"/>
      <c r="AP213" s="273"/>
      <c r="AQ213" s="273"/>
      <c r="AR213" s="273"/>
      <c r="AS213" s="273"/>
      <c r="AT213" s="273"/>
      <c r="AU213" s="273" t="s">
        <v>340</v>
      </c>
      <c r="AV213" s="273"/>
      <c r="AW213" s="273"/>
      <c r="AX213" s="273"/>
      <c r="AY213" s="273"/>
      <c r="AZ213" s="273"/>
      <c r="BA213" s="273"/>
      <c r="BB213" s="273"/>
      <c r="BC213" s="273"/>
      <c r="BD213" s="273"/>
      <c r="BE213" s="273" t="s">
        <v>341</v>
      </c>
      <c r="BF213" s="273"/>
      <c r="BG213" s="273"/>
    </row>
    <row r="214" spans="1:59" ht="24.9" customHeight="1" x14ac:dyDescent="0.25">
      <c r="A214" s="272" t="s">
        <v>342</v>
      </c>
      <c r="B214" s="272"/>
      <c r="C214" s="272"/>
      <c r="D214" s="272"/>
      <c r="E214" s="272"/>
      <c r="F214" s="272"/>
      <c r="G214" s="270">
        <v>0</v>
      </c>
      <c r="H214" s="270"/>
      <c r="I214" s="270"/>
      <c r="J214" s="270"/>
      <c r="K214" s="270"/>
      <c r="L214" s="270">
        <v>0</v>
      </c>
      <c r="M214" s="270"/>
      <c r="N214" s="270"/>
      <c r="O214" s="270"/>
      <c r="P214" s="270"/>
      <c r="Q214" s="270"/>
      <c r="R214" s="270"/>
      <c r="S214" s="270"/>
      <c r="T214" s="270">
        <v>0</v>
      </c>
      <c r="U214" s="270"/>
      <c r="V214" s="270"/>
      <c r="W214" s="270"/>
      <c r="X214" s="270"/>
      <c r="Y214" s="270"/>
      <c r="Z214" s="270"/>
      <c r="AA214" s="270"/>
      <c r="AB214" s="270"/>
      <c r="AC214" s="270">
        <v>0</v>
      </c>
      <c r="AD214" s="270"/>
      <c r="AE214" s="270"/>
      <c r="AF214" s="270"/>
      <c r="AG214" s="270"/>
      <c r="AH214" s="270"/>
      <c r="AI214" s="270"/>
      <c r="AJ214" s="270"/>
      <c r="AK214" s="270"/>
      <c r="AL214" s="270"/>
      <c r="AM214" s="270">
        <v>0</v>
      </c>
      <c r="AN214" s="270"/>
      <c r="AO214" s="270"/>
      <c r="AP214" s="270"/>
      <c r="AQ214" s="270"/>
      <c r="AR214" s="270"/>
      <c r="AS214" s="270"/>
      <c r="AT214" s="270"/>
      <c r="AU214" s="270">
        <v>0</v>
      </c>
      <c r="AV214" s="270"/>
      <c r="AW214" s="270"/>
      <c r="AX214" s="270"/>
      <c r="AY214" s="270"/>
      <c r="AZ214" s="270"/>
      <c r="BA214" s="270"/>
      <c r="BB214" s="270"/>
      <c r="BC214" s="270"/>
      <c r="BD214" s="270"/>
      <c r="BE214" s="270">
        <v>0</v>
      </c>
      <c r="BF214" s="270"/>
      <c r="BG214" s="270"/>
    </row>
    <row r="215" spans="1:59" ht="17.7" customHeight="1" x14ac:dyDescent="0.25">
      <c r="A215" s="242" t="s">
        <v>343</v>
      </c>
      <c r="B215" s="242"/>
      <c r="C215" s="242"/>
      <c r="D215" s="242"/>
      <c r="E215" s="242"/>
      <c r="F215" s="242"/>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v>0</v>
      </c>
      <c r="AN215" s="243"/>
      <c r="AO215" s="243"/>
      <c r="AP215" s="243"/>
      <c r="AQ215" s="243"/>
      <c r="AR215" s="243"/>
      <c r="AS215" s="243"/>
      <c r="AT215" s="243"/>
      <c r="AU215" s="243">
        <v>0</v>
      </c>
      <c r="AV215" s="243"/>
      <c r="AW215" s="243"/>
      <c r="AX215" s="243"/>
      <c r="AY215" s="243"/>
      <c r="AZ215" s="243"/>
      <c r="BA215" s="243"/>
      <c r="BB215" s="243"/>
      <c r="BC215" s="243"/>
      <c r="BD215" s="243"/>
      <c r="BE215" s="276">
        <f>SUM(G215:BD215)</f>
        <v>0</v>
      </c>
      <c r="BF215" s="276"/>
      <c r="BG215" s="276"/>
    </row>
    <row r="216" spans="1:59" ht="16.95" customHeight="1" x14ac:dyDescent="0.25">
      <c r="A216" s="242" t="s">
        <v>344</v>
      </c>
      <c r="B216" s="242"/>
      <c r="C216" s="242"/>
      <c r="D216" s="242"/>
      <c r="E216" s="242"/>
      <c r="F216" s="242"/>
      <c r="G216" s="243">
        <v>0</v>
      </c>
      <c r="H216" s="243"/>
      <c r="I216" s="243"/>
      <c r="J216" s="243"/>
      <c r="K216" s="243"/>
      <c r="L216" s="243">
        <v>0</v>
      </c>
      <c r="M216" s="243"/>
      <c r="N216" s="243"/>
      <c r="O216" s="243"/>
      <c r="P216" s="243"/>
      <c r="Q216" s="243"/>
      <c r="R216" s="243"/>
      <c r="S216" s="243"/>
      <c r="T216" s="243">
        <v>0</v>
      </c>
      <c r="U216" s="243"/>
      <c r="V216" s="243"/>
      <c r="W216" s="243"/>
      <c r="X216" s="243"/>
      <c r="Y216" s="243"/>
      <c r="Z216" s="243"/>
      <c r="AA216" s="243"/>
      <c r="AB216" s="243"/>
      <c r="AC216" s="243">
        <v>0</v>
      </c>
      <c r="AD216" s="243"/>
      <c r="AE216" s="243"/>
      <c r="AF216" s="243"/>
      <c r="AG216" s="243"/>
      <c r="AH216" s="243"/>
      <c r="AI216" s="243"/>
      <c r="AJ216" s="243"/>
      <c r="AK216" s="243"/>
      <c r="AL216" s="243"/>
      <c r="AM216" s="243">
        <v>0</v>
      </c>
      <c r="AN216" s="243"/>
      <c r="AO216" s="243"/>
      <c r="AP216" s="243"/>
      <c r="AQ216" s="243"/>
      <c r="AR216" s="243"/>
      <c r="AS216" s="243"/>
      <c r="AT216" s="243"/>
      <c r="AU216" s="243">
        <v>0</v>
      </c>
      <c r="AV216" s="243"/>
      <c r="AW216" s="243"/>
      <c r="AX216" s="243"/>
      <c r="AY216" s="243"/>
      <c r="AZ216" s="243"/>
      <c r="BA216" s="243"/>
      <c r="BB216" s="243"/>
      <c r="BC216" s="243"/>
      <c r="BD216" s="243"/>
      <c r="BE216" s="276">
        <f t="shared" ref="BE216:BE221" si="0">SUM(G216:BD216)</f>
        <v>0</v>
      </c>
      <c r="BF216" s="276"/>
      <c r="BG216" s="276"/>
    </row>
    <row r="217" spans="1:59" ht="24.75" customHeight="1" x14ac:dyDescent="0.25">
      <c r="A217" s="242" t="s">
        <v>345</v>
      </c>
      <c r="B217" s="242"/>
      <c r="C217" s="242"/>
      <c r="D217" s="242"/>
      <c r="E217" s="242"/>
      <c r="F217" s="242"/>
      <c r="G217" s="243">
        <v>0</v>
      </c>
      <c r="H217" s="243"/>
      <c r="I217" s="243"/>
      <c r="J217" s="243"/>
      <c r="K217" s="243"/>
      <c r="L217" s="243">
        <v>0</v>
      </c>
      <c r="M217" s="243"/>
      <c r="N217" s="243"/>
      <c r="O217" s="243"/>
      <c r="P217" s="243"/>
      <c r="Q217" s="243"/>
      <c r="R217" s="243"/>
      <c r="S217" s="243"/>
      <c r="T217" s="243">
        <v>0</v>
      </c>
      <c r="U217" s="243"/>
      <c r="V217" s="243"/>
      <c r="W217" s="243"/>
      <c r="X217" s="243"/>
      <c r="Y217" s="243"/>
      <c r="Z217" s="243"/>
      <c r="AA217" s="243"/>
      <c r="AB217" s="243"/>
      <c r="AC217" s="243">
        <v>0</v>
      </c>
      <c r="AD217" s="243"/>
      <c r="AE217" s="243"/>
      <c r="AF217" s="243"/>
      <c r="AG217" s="243"/>
      <c r="AH217" s="243"/>
      <c r="AI217" s="243"/>
      <c r="AJ217" s="243"/>
      <c r="AK217" s="243"/>
      <c r="AL217" s="243"/>
      <c r="AM217" s="243">
        <v>0</v>
      </c>
      <c r="AN217" s="243"/>
      <c r="AO217" s="243"/>
      <c r="AP217" s="243"/>
      <c r="AQ217" s="243"/>
      <c r="AR217" s="243"/>
      <c r="AS217" s="243"/>
      <c r="AT217" s="243"/>
      <c r="AU217" s="243">
        <v>0</v>
      </c>
      <c r="AV217" s="243"/>
      <c r="AW217" s="243"/>
      <c r="AX217" s="243"/>
      <c r="AY217" s="243"/>
      <c r="AZ217" s="243"/>
      <c r="BA217" s="243"/>
      <c r="BB217" s="243"/>
      <c r="BC217" s="243"/>
      <c r="BD217" s="243"/>
      <c r="BE217" s="276">
        <f t="shared" si="0"/>
        <v>0</v>
      </c>
      <c r="BF217" s="276"/>
      <c r="BG217" s="276"/>
    </row>
    <row r="218" spans="1:59" ht="17.7" customHeight="1" x14ac:dyDescent="0.25">
      <c r="A218" s="242" t="s">
        <v>346</v>
      </c>
      <c r="B218" s="242"/>
      <c r="C218" s="242"/>
      <c r="D218" s="242"/>
      <c r="E218" s="242"/>
      <c r="F218" s="242"/>
      <c r="G218" s="243">
        <v>0</v>
      </c>
      <c r="H218" s="243"/>
      <c r="I218" s="243"/>
      <c r="J218" s="243"/>
      <c r="K218" s="243"/>
      <c r="L218" s="243">
        <v>0</v>
      </c>
      <c r="M218" s="243"/>
      <c r="N218" s="243"/>
      <c r="O218" s="243"/>
      <c r="P218" s="243"/>
      <c r="Q218" s="243"/>
      <c r="R218" s="243"/>
      <c r="S218" s="243"/>
      <c r="T218" s="243">
        <v>0</v>
      </c>
      <c r="U218" s="243"/>
      <c r="V218" s="243"/>
      <c r="W218" s="243"/>
      <c r="X218" s="243"/>
      <c r="Y218" s="243"/>
      <c r="Z218" s="243"/>
      <c r="AA218" s="243"/>
      <c r="AB218" s="243"/>
      <c r="AC218" s="243">
        <v>0</v>
      </c>
      <c r="AD218" s="243"/>
      <c r="AE218" s="243"/>
      <c r="AF218" s="243"/>
      <c r="AG218" s="243"/>
      <c r="AH218" s="243"/>
      <c r="AI218" s="243"/>
      <c r="AJ218" s="243"/>
      <c r="AK218" s="243"/>
      <c r="AL218" s="243"/>
      <c r="AM218" s="243">
        <v>0</v>
      </c>
      <c r="AN218" s="243"/>
      <c r="AO218" s="243"/>
      <c r="AP218" s="243"/>
      <c r="AQ218" s="243"/>
      <c r="AR218" s="243"/>
      <c r="AS218" s="243"/>
      <c r="AT218" s="243"/>
      <c r="AU218" s="243">
        <v>0</v>
      </c>
      <c r="AV218" s="243"/>
      <c r="AW218" s="243"/>
      <c r="AX218" s="243"/>
      <c r="AY218" s="243"/>
      <c r="AZ218" s="243"/>
      <c r="BA218" s="243"/>
      <c r="BB218" s="243"/>
      <c r="BC218" s="243"/>
      <c r="BD218" s="243"/>
      <c r="BE218" s="276">
        <f t="shared" si="0"/>
        <v>0</v>
      </c>
      <c r="BF218" s="276"/>
      <c r="BG218" s="276"/>
    </row>
    <row r="219" spans="1:59" ht="24.9" customHeight="1" x14ac:dyDescent="0.25">
      <c r="A219" s="242" t="s">
        <v>347</v>
      </c>
      <c r="B219" s="242"/>
      <c r="C219" s="242"/>
      <c r="D219" s="242"/>
      <c r="E219" s="242"/>
      <c r="F219" s="242"/>
      <c r="G219" s="243">
        <v>0</v>
      </c>
      <c r="H219" s="243"/>
      <c r="I219" s="243"/>
      <c r="J219" s="243"/>
      <c r="K219" s="243"/>
      <c r="L219" s="243">
        <v>0</v>
      </c>
      <c r="M219" s="243"/>
      <c r="N219" s="243"/>
      <c r="O219" s="243"/>
      <c r="P219" s="243"/>
      <c r="Q219" s="243"/>
      <c r="R219" s="243"/>
      <c r="S219" s="243"/>
      <c r="T219" s="243">
        <v>0</v>
      </c>
      <c r="U219" s="243"/>
      <c r="V219" s="243"/>
      <c r="W219" s="243"/>
      <c r="X219" s="243"/>
      <c r="Y219" s="243"/>
      <c r="Z219" s="243"/>
      <c r="AA219" s="243"/>
      <c r="AB219" s="243"/>
      <c r="AC219" s="243">
        <v>0</v>
      </c>
      <c r="AD219" s="243"/>
      <c r="AE219" s="243"/>
      <c r="AF219" s="243"/>
      <c r="AG219" s="243"/>
      <c r="AH219" s="243"/>
      <c r="AI219" s="243"/>
      <c r="AJ219" s="243"/>
      <c r="AK219" s="243"/>
      <c r="AL219" s="243"/>
      <c r="AM219" s="243">
        <v>0</v>
      </c>
      <c r="AN219" s="243"/>
      <c r="AO219" s="243"/>
      <c r="AP219" s="243"/>
      <c r="AQ219" s="243"/>
      <c r="AR219" s="243"/>
      <c r="AS219" s="243"/>
      <c r="AT219" s="243"/>
      <c r="AU219" s="243">
        <v>0</v>
      </c>
      <c r="AV219" s="243"/>
      <c r="AW219" s="243"/>
      <c r="AX219" s="243"/>
      <c r="AY219" s="243"/>
      <c r="AZ219" s="243"/>
      <c r="BA219" s="243"/>
      <c r="BB219" s="243"/>
      <c r="BC219" s="243"/>
      <c r="BD219" s="243"/>
      <c r="BE219" s="276">
        <f t="shared" si="0"/>
        <v>0</v>
      </c>
      <c r="BF219" s="276"/>
      <c r="BG219" s="276"/>
    </row>
    <row r="220" spans="1:59" ht="17.7" customHeight="1" x14ac:dyDescent="0.25">
      <c r="A220" s="242" t="s">
        <v>348</v>
      </c>
      <c r="B220" s="242"/>
      <c r="C220" s="242"/>
      <c r="D220" s="242"/>
      <c r="E220" s="242"/>
      <c r="F220" s="242"/>
      <c r="G220" s="243">
        <v>0</v>
      </c>
      <c r="H220" s="243"/>
      <c r="I220" s="243"/>
      <c r="J220" s="243"/>
      <c r="K220" s="243"/>
      <c r="L220" s="243">
        <v>0</v>
      </c>
      <c r="M220" s="243"/>
      <c r="N220" s="243"/>
      <c r="O220" s="243"/>
      <c r="P220" s="243"/>
      <c r="Q220" s="243"/>
      <c r="R220" s="243"/>
      <c r="S220" s="243"/>
      <c r="T220" s="243">
        <v>0</v>
      </c>
      <c r="U220" s="243"/>
      <c r="V220" s="243"/>
      <c r="W220" s="243"/>
      <c r="X220" s="243"/>
      <c r="Y220" s="243"/>
      <c r="Z220" s="243"/>
      <c r="AA220" s="243"/>
      <c r="AB220" s="243"/>
      <c r="AC220" s="243">
        <v>0</v>
      </c>
      <c r="AD220" s="243"/>
      <c r="AE220" s="243"/>
      <c r="AF220" s="243"/>
      <c r="AG220" s="243"/>
      <c r="AH220" s="243"/>
      <c r="AI220" s="243"/>
      <c r="AJ220" s="243"/>
      <c r="AK220" s="243"/>
      <c r="AL220" s="243"/>
      <c r="AM220" s="243">
        <v>0</v>
      </c>
      <c r="AN220" s="243"/>
      <c r="AO220" s="243"/>
      <c r="AP220" s="243"/>
      <c r="AQ220" s="243"/>
      <c r="AR220" s="243"/>
      <c r="AS220" s="243"/>
      <c r="AT220" s="243"/>
      <c r="AU220" s="243">
        <v>0</v>
      </c>
      <c r="AV220" s="243"/>
      <c r="AW220" s="243"/>
      <c r="AX220" s="243"/>
      <c r="AY220" s="243"/>
      <c r="AZ220" s="243"/>
      <c r="BA220" s="243"/>
      <c r="BB220" s="243"/>
      <c r="BC220" s="243"/>
      <c r="BD220" s="243"/>
      <c r="BE220" s="276">
        <f t="shared" si="0"/>
        <v>0</v>
      </c>
      <c r="BF220" s="276"/>
      <c r="BG220" s="276"/>
    </row>
    <row r="221" spans="1:59" ht="16.95" customHeight="1" x14ac:dyDescent="0.25">
      <c r="A221" s="242" t="s">
        <v>349</v>
      </c>
      <c r="B221" s="242"/>
      <c r="C221" s="242"/>
      <c r="D221" s="242"/>
      <c r="E221" s="242"/>
      <c r="F221" s="242"/>
      <c r="G221" s="243">
        <v>0</v>
      </c>
      <c r="H221" s="243"/>
      <c r="I221" s="243"/>
      <c r="J221" s="243"/>
      <c r="K221" s="243"/>
      <c r="L221" s="243">
        <v>0</v>
      </c>
      <c r="M221" s="243"/>
      <c r="N221" s="243"/>
      <c r="O221" s="243"/>
      <c r="P221" s="243"/>
      <c r="Q221" s="243"/>
      <c r="R221" s="243"/>
      <c r="S221" s="243"/>
      <c r="T221" s="243">
        <v>0</v>
      </c>
      <c r="U221" s="243"/>
      <c r="V221" s="243"/>
      <c r="W221" s="243"/>
      <c r="X221" s="243"/>
      <c r="Y221" s="243"/>
      <c r="Z221" s="243"/>
      <c r="AA221" s="243"/>
      <c r="AB221" s="243"/>
      <c r="AC221" s="243">
        <v>0</v>
      </c>
      <c r="AD221" s="243"/>
      <c r="AE221" s="243"/>
      <c r="AF221" s="243"/>
      <c r="AG221" s="243"/>
      <c r="AH221" s="243"/>
      <c r="AI221" s="243"/>
      <c r="AJ221" s="243"/>
      <c r="AK221" s="243"/>
      <c r="AL221" s="243"/>
      <c r="AM221" s="243">
        <v>0</v>
      </c>
      <c r="AN221" s="243"/>
      <c r="AO221" s="243"/>
      <c r="AP221" s="243"/>
      <c r="AQ221" s="243"/>
      <c r="AR221" s="243"/>
      <c r="AS221" s="243"/>
      <c r="AT221" s="243"/>
      <c r="AU221" s="243">
        <v>0</v>
      </c>
      <c r="AV221" s="243"/>
      <c r="AW221" s="243"/>
      <c r="AX221" s="243"/>
      <c r="AY221" s="243"/>
      <c r="AZ221" s="243"/>
      <c r="BA221" s="243"/>
      <c r="BB221" s="243"/>
      <c r="BC221" s="243"/>
      <c r="BD221" s="243"/>
      <c r="BE221" s="276">
        <f t="shared" si="0"/>
        <v>0</v>
      </c>
      <c r="BF221" s="276"/>
      <c r="BG221" s="276"/>
    </row>
    <row r="222" spans="1:59" ht="17.7" customHeight="1" x14ac:dyDescent="0.25">
      <c r="A222" s="242" t="s">
        <v>350</v>
      </c>
      <c r="B222" s="242"/>
      <c r="C222" s="242"/>
      <c r="D222" s="242"/>
      <c r="E222" s="242"/>
      <c r="F222" s="242"/>
      <c r="G222" s="243">
        <f>G215+G216+G217+G218-G219-G220-G221</f>
        <v>0</v>
      </c>
      <c r="H222" s="243"/>
      <c r="I222" s="243"/>
      <c r="J222" s="243"/>
      <c r="K222" s="243"/>
      <c r="L222" s="243">
        <f>L215+L216+L217+L218-L219-L220-L221</f>
        <v>0</v>
      </c>
      <c r="M222" s="243"/>
      <c r="N222" s="243"/>
      <c r="O222" s="243"/>
      <c r="P222" s="243"/>
      <c r="Q222" s="243"/>
      <c r="R222" s="243"/>
      <c r="S222" s="243"/>
      <c r="T222" s="243">
        <f>T215+T216+T217+T218-T219-T220-T221</f>
        <v>0</v>
      </c>
      <c r="U222" s="243"/>
      <c r="V222" s="243"/>
      <c r="W222" s="243"/>
      <c r="X222" s="243"/>
      <c r="Y222" s="243"/>
      <c r="Z222" s="243"/>
      <c r="AA222" s="243"/>
      <c r="AB222" s="243"/>
      <c r="AC222" s="243">
        <f>AC215+AC216+AC217+AC218-AC219-AC220-AC221</f>
        <v>0</v>
      </c>
      <c r="AD222" s="243"/>
      <c r="AE222" s="243"/>
      <c r="AF222" s="243"/>
      <c r="AG222" s="243"/>
      <c r="AH222" s="243"/>
      <c r="AI222" s="243"/>
      <c r="AJ222" s="243"/>
      <c r="AK222" s="243"/>
      <c r="AL222" s="243"/>
      <c r="AM222" s="243">
        <f>AM215+AM216+AM217+AM218-AM219-AM220-AM221</f>
        <v>0</v>
      </c>
      <c r="AN222" s="243"/>
      <c r="AO222" s="243"/>
      <c r="AP222" s="243"/>
      <c r="AQ222" s="243"/>
      <c r="AR222" s="243"/>
      <c r="AS222" s="243"/>
      <c r="AT222" s="243"/>
      <c r="AU222" s="243">
        <f>AU215+AU216+AU217+AU218-AU219-AU220-AU221</f>
        <v>0</v>
      </c>
      <c r="AV222" s="243"/>
      <c r="AW222" s="243"/>
      <c r="AX222" s="243"/>
      <c r="AY222" s="243"/>
      <c r="AZ222" s="243"/>
      <c r="BA222" s="243"/>
      <c r="BB222" s="243"/>
      <c r="BC222" s="243"/>
      <c r="BD222" s="243"/>
      <c r="BE222" s="276">
        <f>SUM(G222:BD222)</f>
        <v>0</v>
      </c>
      <c r="BF222" s="276"/>
      <c r="BG222" s="276"/>
    </row>
    <row r="223" spans="1:59" ht="16.95" customHeight="1" x14ac:dyDescent="0.25">
      <c r="A223" s="266" t="s">
        <v>351</v>
      </c>
      <c r="B223" s="266"/>
      <c r="C223" s="266"/>
      <c r="D223" s="266"/>
      <c r="E223" s="266"/>
      <c r="F223" s="266"/>
      <c r="G223" s="267">
        <v>0</v>
      </c>
      <c r="H223" s="267"/>
      <c r="I223" s="267"/>
      <c r="J223" s="267"/>
      <c r="K223" s="267"/>
      <c r="L223" s="267">
        <v>0</v>
      </c>
      <c r="M223" s="267"/>
      <c r="N223" s="267"/>
      <c r="O223" s="267"/>
      <c r="P223" s="267"/>
      <c r="Q223" s="267"/>
      <c r="R223" s="267"/>
      <c r="S223" s="267"/>
      <c r="T223" s="267">
        <v>0</v>
      </c>
      <c r="U223" s="267"/>
      <c r="V223" s="267"/>
      <c r="W223" s="267"/>
      <c r="X223" s="267"/>
      <c r="Y223" s="267"/>
      <c r="Z223" s="267"/>
      <c r="AA223" s="267"/>
      <c r="AB223" s="267"/>
      <c r="AC223" s="267">
        <v>0</v>
      </c>
      <c r="AD223" s="267"/>
      <c r="AE223" s="267"/>
      <c r="AF223" s="267"/>
      <c r="AG223" s="267"/>
      <c r="AH223" s="267"/>
      <c r="AI223" s="267"/>
      <c r="AJ223" s="267"/>
      <c r="AK223" s="267"/>
      <c r="AL223" s="267"/>
      <c r="AM223" s="267">
        <v>0</v>
      </c>
      <c r="AN223" s="267"/>
      <c r="AO223" s="267"/>
      <c r="AP223" s="267"/>
      <c r="AQ223" s="267"/>
      <c r="AR223" s="267"/>
      <c r="AS223" s="267"/>
      <c r="AT223" s="267"/>
      <c r="AU223" s="267">
        <v>0</v>
      </c>
      <c r="AV223" s="267"/>
      <c r="AW223" s="267"/>
      <c r="AX223" s="267"/>
      <c r="AY223" s="267"/>
      <c r="AZ223" s="267"/>
      <c r="BA223" s="267"/>
      <c r="BB223" s="267"/>
      <c r="BC223" s="267"/>
      <c r="BD223" s="267"/>
      <c r="BE223" s="276">
        <f t="shared" ref="BE223:BE230" si="1">SUM(G223:BD223)</f>
        <v>0</v>
      </c>
      <c r="BF223" s="276"/>
      <c r="BG223" s="276"/>
    </row>
    <row r="224" spans="1:59" ht="17.7" customHeight="1" x14ac:dyDescent="0.25">
      <c r="A224" s="242" t="s">
        <v>343</v>
      </c>
      <c r="B224" s="242"/>
      <c r="C224" s="242"/>
      <c r="D224" s="242"/>
      <c r="E224" s="242"/>
      <c r="F224" s="242"/>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v>0</v>
      </c>
      <c r="AD224" s="243"/>
      <c r="AE224" s="243"/>
      <c r="AF224" s="243"/>
      <c r="AG224" s="243"/>
      <c r="AH224" s="243"/>
      <c r="AI224" s="243"/>
      <c r="AJ224" s="243"/>
      <c r="AK224" s="243"/>
      <c r="AL224" s="243"/>
      <c r="AM224" s="243">
        <v>0</v>
      </c>
      <c r="AN224" s="243"/>
      <c r="AO224" s="243"/>
      <c r="AP224" s="243"/>
      <c r="AQ224" s="243"/>
      <c r="AR224" s="243"/>
      <c r="AS224" s="243"/>
      <c r="AT224" s="243"/>
      <c r="AU224" s="243">
        <v>0</v>
      </c>
      <c r="AV224" s="243"/>
      <c r="AW224" s="243"/>
      <c r="AX224" s="243"/>
      <c r="AY224" s="243"/>
      <c r="AZ224" s="243"/>
      <c r="BA224" s="243"/>
      <c r="BB224" s="243"/>
      <c r="BC224" s="243"/>
      <c r="BD224" s="243"/>
      <c r="BE224" s="276">
        <f t="shared" si="1"/>
        <v>0</v>
      </c>
      <c r="BF224" s="276"/>
      <c r="BG224" s="276"/>
    </row>
    <row r="225" spans="1:59" ht="17.7" customHeight="1" x14ac:dyDescent="0.25">
      <c r="A225" s="242" t="s">
        <v>352</v>
      </c>
      <c r="B225" s="242"/>
      <c r="C225" s="242"/>
      <c r="D225" s="242"/>
      <c r="E225" s="242"/>
      <c r="F225" s="242"/>
      <c r="G225" s="243">
        <v>0</v>
      </c>
      <c r="H225" s="243"/>
      <c r="I225" s="243"/>
      <c r="J225" s="243"/>
      <c r="K225" s="243"/>
      <c r="L225" s="243">
        <v>0</v>
      </c>
      <c r="M225" s="243"/>
      <c r="N225" s="243"/>
      <c r="O225" s="243"/>
      <c r="P225" s="243"/>
      <c r="Q225" s="243"/>
      <c r="R225" s="243"/>
      <c r="S225" s="243"/>
      <c r="T225" s="243">
        <v>0</v>
      </c>
      <c r="U225" s="243"/>
      <c r="V225" s="243"/>
      <c r="W225" s="243"/>
      <c r="X225" s="243"/>
      <c r="Y225" s="243"/>
      <c r="Z225" s="243"/>
      <c r="AA225" s="243"/>
      <c r="AB225" s="243"/>
      <c r="AC225" s="243">
        <v>0</v>
      </c>
      <c r="AD225" s="243"/>
      <c r="AE225" s="243"/>
      <c r="AF225" s="243"/>
      <c r="AG225" s="243"/>
      <c r="AH225" s="243"/>
      <c r="AI225" s="243"/>
      <c r="AJ225" s="243"/>
      <c r="AK225" s="243"/>
      <c r="AL225" s="243"/>
      <c r="AM225" s="243">
        <v>0</v>
      </c>
      <c r="AN225" s="243"/>
      <c r="AO225" s="243"/>
      <c r="AP225" s="243"/>
      <c r="AQ225" s="243"/>
      <c r="AR225" s="243"/>
      <c r="AS225" s="243"/>
      <c r="AT225" s="243"/>
      <c r="AU225" s="243">
        <v>0</v>
      </c>
      <c r="AV225" s="243"/>
      <c r="AW225" s="243"/>
      <c r="AX225" s="243"/>
      <c r="AY225" s="243"/>
      <c r="AZ225" s="243"/>
      <c r="BA225" s="243"/>
      <c r="BB225" s="243"/>
      <c r="BC225" s="243"/>
      <c r="BD225" s="243"/>
      <c r="BE225" s="276">
        <f t="shared" si="1"/>
        <v>0</v>
      </c>
      <c r="BF225" s="276"/>
      <c r="BG225" s="276"/>
    </row>
    <row r="226" spans="1:59" ht="16.95" customHeight="1" x14ac:dyDescent="0.25">
      <c r="A226" s="242" t="s">
        <v>346</v>
      </c>
      <c r="B226" s="242"/>
      <c r="C226" s="242"/>
      <c r="D226" s="242"/>
      <c r="E226" s="242"/>
      <c r="F226" s="242"/>
      <c r="G226" s="243">
        <v>0</v>
      </c>
      <c r="H226" s="243"/>
      <c r="I226" s="243"/>
      <c r="J226" s="243"/>
      <c r="K226" s="243"/>
      <c r="L226" s="243">
        <v>0</v>
      </c>
      <c r="M226" s="243"/>
      <c r="N226" s="243"/>
      <c r="O226" s="243"/>
      <c r="P226" s="243"/>
      <c r="Q226" s="243"/>
      <c r="R226" s="243"/>
      <c r="S226" s="243"/>
      <c r="T226" s="243">
        <v>0</v>
      </c>
      <c r="U226" s="243"/>
      <c r="V226" s="243"/>
      <c r="W226" s="243"/>
      <c r="X226" s="243"/>
      <c r="Y226" s="243"/>
      <c r="Z226" s="243"/>
      <c r="AA226" s="243"/>
      <c r="AB226" s="243"/>
      <c r="AC226" s="243">
        <v>0</v>
      </c>
      <c r="AD226" s="243"/>
      <c r="AE226" s="243"/>
      <c r="AF226" s="243"/>
      <c r="AG226" s="243"/>
      <c r="AH226" s="243"/>
      <c r="AI226" s="243"/>
      <c r="AJ226" s="243"/>
      <c r="AK226" s="243"/>
      <c r="AL226" s="243"/>
      <c r="AM226" s="243">
        <v>0</v>
      </c>
      <c r="AN226" s="243"/>
      <c r="AO226" s="243"/>
      <c r="AP226" s="243"/>
      <c r="AQ226" s="243"/>
      <c r="AR226" s="243"/>
      <c r="AS226" s="243"/>
      <c r="AT226" s="243"/>
      <c r="AU226" s="243">
        <v>0</v>
      </c>
      <c r="AV226" s="243"/>
      <c r="AW226" s="243"/>
      <c r="AX226" s="243"/>
      <c r="AY226" s="243"/>
      <c r="AZ226" s="243"/>
      <c r="BA226" s="243"/>
      <c r="BB226" s="243"/>
      <c r="BC226" s="243"/>
      <c r="BD226" s="243"/>
      <c r="BE226" s="276">
        <f t="shared" si="1"/>
        <v>0</v>
      </c>
      <c r="BF226" s="276"/>
      <c r="BG226" s="276"/>
    </row>
    <row r="227" spans="1:59" ht="25.65" customHeight="1" x14ac:dyDescent="0.25">
      <c r="A227" s="242" t="s">
        <v>347</v>
      </c>
      <c r="B227" s="242"/>
      <c r="C227" s="242"/>
      <c r="D227" s="242"/>
      <c r="E227" s="242"/>
      <c r="F227" s="242"/>
      <c r="G227" s="243">
        <v>0</v>
      </c>
      <c r="H227" s="243"/>
      <c r="I227" s="243"/>
      <c r="J227" s="243"/>
      <c r="K227" s="243"/>
      <c r="L227" s="243">
        <v>0</v>
      </c>
      <c r="M227" s="243"/>
      <c r="N227" s="243"/>
      <c r="O227" s="243"/>
      <c r="P227" s="243"/>
      <c r="Q227" s="243"/>
      <c r="R227" s="243"/>
      <c r="S227" s="243"/>
      <c r="T227" s="243">
        <v>0</v>
      </c>
      <c r="U227" s="243"/>
      <c r="V227" s="243"/>
      <c r="W227" s="243"/>
      <c r="X227" s="243"/>
      <c r="Y227" s="243"/>
      <c r="Z227" s="243"/>
      <c r="AA227" s="243"/>
      <c r="AB227" s="243"/>
      <c r="AC227" s="243">
        <v>0</v>
      </c>
      <c r="AD227" s="243"/>
      <c r="AE227" s="243"/>
      <c r="AF227" s="243"/>
      <c r="AG227" s="243"/>
      <c r="AH227" s="243"/>
      <c r="AI227" s="243"/>
      <c r="AJ227" s="243"/>
      <c r="AK227" s="243"/>
      <c r="AL227" s="243"/>
      <c r="AM227" s="243">
        <v>0</v>
      </c>
      <c r="AN227" s="243"/>
      <c r="AO227" s="243"/>
      <c r="AP227" s="243"/>
      <c r="AQ227" s="243"/>
      <c r="AR227" s="243"/>
      <c r="AS227" s="243"/>
      <c r="AT227" s="243"/>
      <c r="AU227" s="243">
        <v>0</v>
      </c>
      <c r="AV227" s="243"/>
      <c r="AW227" s="243"/>
      <c r="AX227" s="243"/>
      <c r="AY227" s="243"/>
      <c r="AZ227" s="243"/>
      <c r="BA227" s="243"/>
      <c r="BB227" s="243"/>
      <c r="BC227" s="243"/>
      <c r="BD227" s="243"/>
      <c r="BE227" s="276">
        <f t="shared" si="1"/>
        <v>0</v>
      </c>
      <c r="BF227" s="276"/>
      <c r="BG227" s="276"/>
    </row>
    <row r="228" spans="1:59" ht="16.95" customHeight="1" x14ac:dyDescent="0.25">
      <c r="A228" s="242" t="s">
        <v>348</v>
      </c>
      <c r="B228" s="242"/>
      <c r="C228" s="242"/>
      <c r="D228" s="242"/>
      <c r="E228" s="242"/>
      <c r="F228" s="242"/>
      <c r="G228" s="243">
        <v>0</v>
      </c>
      <c r="H228" s="243"/>
      <c r="I228" s="243"/>
      <c r="J228" s="243"/>
      <c r="K228" s="243"/>
      <c r="L228" s="243">
        <v>0</v>
      </c>
      <c r="M228" s="243"/>
      <c r="N228" s="243"/>
      <c r="O228" s="243"/>
      <c r="P228" s="243"/>
      <c r="Q228" s="243"/>
      <c r="R228" s="243"/>
      <c r="S228" s="243"/>
      <c r="T228" s="243">
        <v>0</v>
      </c>
      <c r="U228" s="243"/>
      <c r="V228" s="243"/>
      <c r="W228" s="243"/>
      <c r="X228" s="243"/>
      <c r="Y228" s="243"/>
      <c r="Z228" s="243"/>
      <c r="AA228" s="243"/>
      <c r="AB228" s="243"/>
      <c r="AC228" s="243">
        <v>0</v>
      </c>
      <c r="AD228" s="243"/>
      <c r="AE228" s="243"/>
      <c r="AF228" s="243"/>
      <c r="AG228" s="243"/>
      <c r="AH228" s="243"/>
      <c r="AI228" s="243"/>
      <c r="AJ228" s="243"/>
      <c r="AK228" s="243"/>
      <c r="AL228" s="243"/>
      <c r="AM228" s="243">
        <v>0</v>
      </c>
      <c r="AN228" s="243"/>
      <c r="AO228" s="243"/>
      <c r="AP228" s="243"/>
      <c r="AQ228" s="243"/>
      <c r="AR228" s="243"/>
      <c r="AS228" s="243"/>
      <c r="AT228" s="243"/>
      <c r="AU228" s="243">
        <v>0</v>
      </c>
      <c r="AV228" s="243"/>
      <c r="AW228" s="243"/>
      <c r="AX228" s="243"/>
      <c r="AY228" s="243"/>
      <c r="AZ228" s="243"/>
      <c r="BA228" s="243"/>
      <c r="BB228" s="243"/>
      <c r="BC228" s="243"/>
      <c r="BD228" s="243"/>
      <c r="BE228" s="276">
        <f t="shared" si="1"/>
        <v>0</v>
      </c>
      <c r="BF228" s="276"/>
      <c r="BG228" s="276"/>
    </row>
    <row r="229" spans="1:59" ht="17.7" customHeight="1" x14ac:dyDescent="0.25">
      <c r="A229" s="242" t="s">
        <v>349</v>
      </c>
      <c r="B229" s="242"/>
      <c r="C229" s="242"/>
      <c r="D229" s="242"/>
      <c r="E229" s="242"/>
      <c r="F229" s="242"/>
      <c r="G229" s="243">
        <v>0</v>
      </c>
      <c r="H229" s="243"/>
      <c r="I229" s="243"/>
      <c r="J229" s="243"/>
      <c r="K229" s="243"/>
      <c r="L229" s="243">
        <v>0</v>
      </c>
      <c r="M229" s="243"/>
      <c r="N229" s="243"/>
      <c r="O229" s="243"/>
      <c r="P229" s="243"/>
      <c r="Q229" s="243"/>
      <c r="R229" s="243"/>
      <c r="S229" s="243"/>
      <c r="T229" s="243">
        <v>0</v>
      </c>
      <c r="U229" s="243"/>
      <c r="V229" s="243"/>
      <c r="W229" s="243"/>
      <c r="X229" s="243"/>
      <c r="Y229" s="243"/>
      <c r="Z229" s="243"/>
      <c r="AA229" s="243"/>
      <c r="AB229" s="243"/>
      <c r="AC229" s="243">
        <v>0</v>
      </c>
      <c r="AD229" s="243"/>
      <c r="AE229" s="243"/>
      <c r="AF229" s="243"/>
      <c r="AG229" s="243"/>
      <c r="AH229" s="243"/>
      <c r="AI229" s="243"/>
      <c r="AJ229" s="243"/>
      <c r="AK229" s="243"/>
      <c r="AL229" s="243"/>
      <c r="AM229" s="243">
        <v>0</v>
      </c>
      <c r="AN229" s="243"/>
      <c r="AO229" s="243"/>
      <c r="AP229" s="243"/>
      <c r="AQ229" s="243"/>
      <c r="AR229" s="243"/>
      <c r="AS229" s="243"/>
      <c r="AT229" s="243"/>
      <c r="AU229" s="243">
        <v>0</v>
      </c>
      <c r="AV229" s="243"/>
      <c r="AW229" s="243"/>
      <c r="AX229" s="243"/>
      <c r="AY229" s="243"/>
      <c r="AZ229" s="243"/>
      <c r="BA229" s="243"/>
      <c r="BB229" s="243"/>
      <c r="BC229" s="243"/>
      <c r="BD229" s="243"/>
      <c r="BE229" s="276">
        <f t="shared" si="1"/>
        <v>0</v>
      </c>
      <c r="BF229" s="276"/>
      <c r="BG229" s="276"/>
    </row>
    <row r="230" spans="1:59" ht="16.95" customHeight="1" x14ac:dyDescent="0.25">
      <c r="A230" s="242" t="s">
        <v>350</v>
      </c>
      <c r="B230" s="242"/>
      <c r="C230" s="242"/>
      <c r="D230" s="242"/>
      <c r="E230" s="242"/>
      <c r="F230" s="242"/>
      <c r="G230" s="243">
        <f>G224+G225+G226-G227-G228-G229</f>
        <v>0</v>
      </c>
      <c r="H230" s="243"/>
      <c r="I230" s="243"/>
      <c r="J230" s="243"/>
      <c r="K230" s="243"/>
      <c r="L230" s="243">
        <f>L224+L225+L226-L227-L228-L229</f>
        <v>0</v>
      </c>
      <c r="M230" s="243"/>
      <c r="N230" s="243"/>
      <c r="O230" s="243"/>
      <c r="P230" s="243"/>
      <c r="Q230" s="243"/>
      <c r="R230" s="243"/>
      <c r="S230" s="243"/>
      <c r="T230" s="243">
        <f>T224+T225+T226-T227-T228-T229</f>
        <v>0</v>
      </c>
      <c r="U230" s="243"/>
      <c r="V230" s="243"/>
      <c r="W230" s="243"/>
      <c r="X230" s="243"/>
      <c r="Y230" s="243"/>
      <c r="Z230" s="243"/>
      <c r="AA230" s="243"/>
      <c r="AB230" s="243"/>
      <c r="AC230" s="243">
        <f>AC224+AC225+AC226-AC227-AC228-AC229</f>
        <v>0</v>
      </c>
      <c r="AD230" s="243"/>
      <c r="AE230" s="243"/>
      <c r="AF230" s="243"/>
      <c r="AG230" s="243"/>
      <c r="AH230" s="243"/>
      <c r="AI230" s="243"/>
      <c r="AJ230" s="243"/>
      <c r="AK230" s="243"/>
      <c r="AL230" s="243"/>
      <c r="AM230" s="243">
        <f>AM224+AM225+AM226-AM227-AM228-AM229</f>
        <v>0</v>
      </c>
      <c r="AN230" s="243"/>
      <c r="AO230" s="243"/>
      <c r="AP230" s="243"/>
      <c r="AQ230" s="243"/>
      <c r="AR230" s="243"/>
      <c r="AS230" s="243"/>
      <c r="AT230" s="243"/>
      <c r="AU230" s="243">
        <f>AU224+AU225+AU226-AU227-AU228-AU229</f>
        <v>0</v>
      </c>
      <c r="AV230" s="243"/>
      <c r="AW230" s="243"/>
      <c r="AX230" s="243"/>
      <c r="AY230" s="243"/>
      <c r="AZ230" s="243"/>
      <c r="BA230" s="243"/>
      <c r="BB230" s="243"/>
      <c r="BC230" s="243"/>
      <c r="BD230" s="243"/>
      <c r="BE230" s="276">
        <f t="shared" si="1"/>
        <v>0</v>
      </c>
      <c r="BF230" s="276"/>
      <c r="BG230" s="276"/>
    </row>
    <row r="231" spans="1:59" ht="25.65" customHeight="1" x14ac:dyDescent="0.25">
      <c r="A231" s="266" t="s">
        <v>353</v>
      </c>
      <c r="B231" s="266"/>
      <c r="C231" s="266"/>
      <c r="D231" s="266"/>
      <c r="E231" s="266"/>
      <c r="F231" s="266"/>
      <c r="G231" s="267">
        <v>0</v>
      </c>
      <c r="H231" s="267"/>
      <c r="I231" s="267"/>
      <c r="J231" s="267"/>
      <c r="K231" s="267"/>
      <c r="L231" s="267">
        <v>0</v>
      </c>
      <c r="M231" s="267"/>
      <c r="N231" s="267"/>
      <c r="O231" s="267"/>
      <c r="P231" s="267"/>
      <c r="Q231" s="267"/>
      <c r="R231" s="267"/>
      <c r="S231" s="267"/>
      <c r="T231" s="267">
        <v>0</v>
      </c>
      <c r="U231" s="267"/>
      <c r="V231" s="267"/>
      <c r="W231" s="267"/>
      <c r="X231" s="267"/>
      <c r="Y231" s="267"/>
      <c r="Z231" s="267"/>
      <c r="AA231" s="267"/>
      <c r="AB231" s="267"/>
      <c r="AC231" s="267">
        <v>0</v>
      </c>
      <c r="AD231" s="267"/>
      <c r="AE231" s="267"/>
      <c r="AF231" s="267"/>
      <c r="AG231" s="267"/>
      <c r="AH231" s="267"/>
      <c r="AI231" s="267"/>
      <c r="AJ231" s="267"/>
      <c r="AK231" s="267"/>
      <c r="AL231" s="267"/>
      <c r="AM231" s="267">
        <v>0</v>
      </c>
      <c r="AN231" s="267"/>
      <c r="AO231" s="267"/>
      <c r="AP231" s="267"/>
      <c r="AQ231" s="267"/>
      <c r="AR231" s="267"/>
      <c r="AS231" s="267"/>
      <c r="AT231" s="267"/>
      <c r="AU231" s="267">
        <v>0</v>
      </c>
      <c r="AV231" s="267"/>
      <c r="AW231" s="267"/>
      <c r="AX231" s="267"/>
      <c r="AY231" s="267"/>
      <c r="AZ231" s="267"/>
      <c r="BA231" s="267"/>
      <c r="BB231" s="267"/>
      <c r="BC231" s="267"/>
      <c r="BD231" s="267"/>
      <c r="BE231" s="267">
        <v>0</v>
      </c>
      <c r="BF231" s="267"/>
      <c r="BG231" s="267"/>
    </row>
    <row r="232" spans="1:59" ht="16.95" customHeight="1" x14ac:dyDescent="0.25">
      <c r="A232" s="242" t="s">
        <v>354</v>
      </c>
      <c r="B232" s="242"/>
      <c r="C232" s="242"/>
      <c r="D232" s="242"/>
      <c r="E232" s="242"/>
      <c r="F232" s="242"/>
      <c r="G232" s="243">
        <f>G215-G224</f>
        <v>0</v>
      </c>
      <c r="H232" s="243"/>
      <c r="I232" s="243"/>
      <c r="J232" s="243"/>
      <c r="K232" s="243"/>
      <c r="L232" s="243">
        <f>L215-L224</f>
        <v>0</v>
      </c>
      <c r="M232" s="243"/>
      <c r="N232" s="243"/>
      <c r="O232" s="243"/>
      <c r="P232" s="243"/>
      <c r="Q232" s="243"/>
      <c r="R232" s="243"/>
      <c r="S232" s="243"/>
      <c r="T232" s="243">
        <f>T215-T224</f>
        <v>0</v>
      </c>
      <c r="U232" s="243"/>
      <c r="V232" s="243"/>
      <c r="W232" s="243"/>
      <c r="X232" s="243"/>
      <c r="Y232" s="243"/>
      <c r="Z232" s="243"/>
      <c r="AA232" s="243"/>
      <c r="AB232" s="243"/>
      <c r="AC232" s="243">
        <f>AC215-AC224</f>
        <v>0</v>
      </c>
      <c r="AD232" s="243"/>
      <c r="AE232" s="243"/>
      <c r="AF232" s="243"/>
      <c r="AG232" s="243"/>
      <c r="AH232" s="243"/>
      <c r="AI232" s="243"/>
      <c r="AJ232" s="243"/>
      <c r="AK232" s="243"/>
      <c r="AL232" s="243"/>
      <c r="AM232" s="243">
        <f>AM215-AM224</f>
        <v>0</v>
      </c>
      <c r="AN232" s="243"/>
      <c r="AO232" s="243"/>
      <c r="AP232" s="243"/>
      <c r="AQ232" s="243"/>
      <c r="AR232" s="243"/>
      <c r="AS232" s="243"/>
      <c r="AT232" s="243"/>
      <c r="AU232" s="243">
        <f>AU215-AU224</f>
        <v>0</v>
      </c>
      <c r="AV232" s="243"/>
      <c r="AW232" s="243"/>
      <c r="AX232" s="243"/>
      <c r="AY232" s="243"/>
      <c r="AZ232" s="243"/>
      <c r="BA232" s="243"/>
      <c r="BB232" s="243"/>
      <c r="BC232" s="243"/>
      <c r="BD232" s="243"/>
      <c r="BE232" s="243">
        <f>SUM(G232:BD232)</f>
        <v>0</v>
      </c>
      <c r="BF232" s="243"/>
      <c r="BG232" s="243"/>
    </row>
    <row r="233" spans="1:59" ht="17.7" customHeight="1" x14ac:dyDescent="0.25">
      <c r="A233" s="240" t="s">
        <v>355</v>
      </c>
      <c r="B233" s="240"/>
      <c r="C233" s="240"/>
      <c r="D233" s="240"/>
      <c r="E233" s="240"/>
      <c r="F233" s="240"/>
      <c r="G233" s="241">
        <f>G222-G230</f>
        <v>0</v>
      </c>
      <c r="H233" s="241"/>
      <c r="I233" s="241"/>
      <c r="J233" s="241"/>
      <c r="K233" s="241"/>
      <c r="L233" s="241">
        <f>L222-L230</f>
        <v>0</v>
      </c>
      <c r="M233" s="241"/>
      <c r="N233" s="241"/>
      <c r="O233" s="241"/>
      <c r="P233" s="241"/>
      <c r="Q233" s="241"/>
      <c r="R233" s="241"/>
      <c r="S233" s="241"/>
      <c r="T233" s="241">
        <f>T222-T230</f>
        <v>0</v>
      </c>
      <c r="U233" s="241"/>
      <c r="V233" s="241"/>
      <c r="W233" s="241"/>
      <c r="X233" s="241"/>
      <c r="Y233" s="241"/>
      <c r="Z233" s="241"/>
      <c r="AA233" s="241"/>
      <c r="AB233" s="241"/>
      <c r="AC233" s="241">
        <f>AC222-AC230</f>
        <v>0</v>
      </c>
      <c r="AD233" s="241"/>
      <c r="AE233" s="241"/>
      <c r="AF233" s="241"/>
      <c r="AG233" s="241"/>
      <c r="AH233" s="241"/>
      <c r="AI233" s="241"/>
      <c r="AJ233" s="241"/>
      <c r="AK233" s="241"/>
      <c r="AL233" s="241"/>
      <c r="AM233" s="241">
        <f>AM222-AM230</f>
        <v>0</v>
      </c>
      <c r="AN233" s="241"/>
      <c r="AO233" s="241"/>
      <c r="AP233" s="241"/>
      <c r="AQ233" s="241"/>
      <c r="AR233" s="241"/>
      <c r="AS233" s="241"/>
      <c r="AT233" s="241"/>
      <c r="AU233" s="241">
        <f>AU222-AU230</f>
        <v>0</v>
      </c>
      <c r="AV233" s="241"/>
      <c r="AW233" s="241"/>
      <c r="AX233" s="241"/>
      <c r="AY233" s="241"/>
      <c r="AZ233" s="241"/>
      <c r="BA233" s="241"/>
      <c r="BB233" s="241"/>
      <c r="BC233" s="241"/>
      <c r="BD233" s="241"/>
      <c r="BE233" s="241">
        <f>SUM(G233:BD233)</f>
        <v>0</v>
      </c>
      <c r="BF233" s="241"/>
      <c r="BG233" s="241"/>
    </row>
    <row r="234" spans="1:59" ht="5.8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6.95" customHeight="1" x14ac:dyDescent="0.25">
      <c r="A235" s="236" t="s">
        <v>356</v>
      </c>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6"/>
      <c r="AQ235" s="236"/>
      <c r="AR235" s="236"/>
      <c r="AS235" s="236"/>
      <c r="AT235" s="236"/>
      <c r="AU235" s="236"/>
      <c r="AV235" s="236"/>
      <c r="AW235" s="236"/>
      <c r="AX235" s="236"/>
      <c r="AY235" s="236"/>
      <c r="AZ235" s="236"/>
      <c r="BA235" s="236"/>
      <c r="BB235" s="236"/>
      <c r="BC235" s="236"/>
      <c r="BD235" s="236"/>
      <c r="BE235" s="236"/>
      <c r="BF235" s="236"/>
      <c r="BG235" s="236"/>
    </row>
    <row r="236" spans="1:59" ht="17.7" customHeight="1" x14ac:dyDescent="0.25">
      <c r="A236" s="236" t="s">
        <v>357</v>
      </c>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c r="AE236" s="236"/>
      <c r="AF236" s="236"/>
      <c r="AG236" s="236"/>
      <c r="AH236" s="236"/>
      <c r="AI236" s="236"/>
      <c r="AJ236" s="236"/>
      <c r="AK236" s="236"/>
      <c r="AL236" s="236"/>
      <c r="AM236" s="236"/>
      <c r="AN236" s="236"/>
      <c r="AO236" s="236"/>
      <c r="AP236" s="236"/>
      <c r="AQ236" s="236"/>
      <c r="AR236" s="236"/>
      <c r="AS236" s="236"/>
      <c r="AT236" s="236"/>
      <c r="AU236" s="236"/>
      <c r="AV236" s="236"/>
      <c r="AW236" s="236"/>
      <c r="AX236" s="236"/>
      <c r="AY236" s="236"/>
      <c r="AZ236" s="236"/>
      <c r="BA236" s="236"/>
      <c r="BB236" s="236"/>
      <c r="BC236" s="236"/>
      <c r="BD236" s="236"/>
      <c r="BE236" s="236"/>
      <c r="BF236" s="236"/>
      <c r="BG236" s="236"/>
    </row>
    <row r="237" spans="1:59" ht="17.7" customHeight="1" x14ac:dyDescent="0.25">
      <c r="A237" s="236" t="s">
        <v>358</v>
      </c>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6"/>
      <c r="AQ237" s="236"/>
      <c r="AR237" s="236"/>
      <c r="AS237" s="236"/>
      <c r="AT237" s="236"/>
      <c r="AU237" s="236"/>
      <c r="AV237" s="236"/>
      <c r="AW237" s="236"/>
      <c r="AX237" s="236"/>
      <c r="AY237" s="236"/>
      <c r="AZ237" s="236"/>
      <c r="BA237" s="236"/>
      <c r="BB237" s="236"/>
      <c r="BC237" s="236"/>
      <c r="BD237" s="236"/>
      <c r="BE237" s="236"/>
      <c r="BF237" s="236"/>
      <c r="BG237" s="236"/>
    </row>
    <row r="238" spans="1:59" ht="16.95" customHeight="1" x14ac:dyDescent="0.25">
      <c r="A238" s="236" t="s">
        <v>359</v>
      </c>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6"/>
      <c r="AQ238" s="236"/>
      <c r="AR238" s="236"/>
      <c r="AS238" s="236"/>
      <c r="AT238" s="236"/>
      <c r="AU238" s="236"/>
      <c r="AV238" s="236"/>
      <c r="AW238" s="236"/>
      <c r="AX238" s="236"/>
      <c r="AY238" s="236"/>
      <c r="AZ238" s="236"/>
      <c r="BA238" s="236"/>
      <c r="BB238" s="236"/>
      <c r="BC238" s="236"/>
      <c r="BD238" s="236"/>
      <c r="BE238" s="236"/>
      <c r="BF238" s="236"/>
      <c r="BG238" s="236"/>
    </row>
    <row r="239" spans="1:59" ht="17.7" customHeight="1" x14ac:dyDescent="0.25">
      <c r="A239" s="236" t="s">
        <v>360</v>
      </c>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c r="BG239" s="236"/>
    </row>
    <row r="240" spans="1:59" ht="7.5" customHeight="1" x14ac:dyDescent="0.25"/>
    <row r="241" spans="1:59" ht="16.95" customHeight="1" x14ac:dyDescent="0.25">
      <c r="A241" s="244" t="s">
        <v>361</v>
      </c>
      <c r="B241" s="244"/>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row>
    <row r="242" spans="1:59" ht="5.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ht="69.75" customHeight="1" x14ac:dyDescent="0.25">
      <c r="A243" s="273" t="s">
        <v>334</v>
      </c>
      <c r="B243" s="273"/>
      <c r="C243" s="273"/>
      <c r="D243" s="273"/>
      <c r="E243" s="273" t="s">
        <v>362</v>
      </c>
      <c r="F243" s="273"/>
      <c r="G243" s="273"/>
      <c r="H243" s="273"/>
      <c r="I243" s="273" t="s">
        <v>363</v>
      </c>
      <c r="J243" s="273"/>
      <c r="K243" s="273"/>
      <c r="L243" s="273"/>
      <c r="M243" s="273"/>
      <c r="N243" s="273"/>
      <c r="O243" s="273"/>
      <c r="P243" s="273"/>
      <c r="Q243" s="273"/>
      <c r="R243" s="273" t="s">
        <v>364</v>
      </c>
      <c r="S243" s="273"/>
      <c r="T243" s="273"/>
      <c r="U243" s="273"/>
      <c r="V243" s="273"/>
      <c r="W243" s="273"/>
      <c r="X243" s="273"/>
      <c r="Y243" s="273" t="s">
        <v>365</v>
      </c>
      <c r="Z243" s="273"/>
      <c r="AA243" s="273"/>
      <c r="AB243" s="273"/>
      <c r="AC243" s="273"/>
      <c r="AD243" s="273" t="s">
        <v>366</v>
      </c>
      <c r="AE243" s="273"/>
      <c r="AF243" s="273"/>
      <c r="AG243" s="273"/>
      <c r="AH243" s="273"/>
      <c r="AI243" s="273"/>
      <c r="AJ243" s="273"/>
      <c r="AK243" s="273"/>
      <c r="AL243" s="273"/>
      <c r="AM243" s="273"/>
      <c r="AN243" s="273"/>
      <c r="AO243" s="273" t="s">
        <v>367</v>
      </c>
      <c r="AP243" s="273"/>
      <c r="AQ243" s="273"/>
      <c r="AR243" s="273"/>
      <c r="AS243" s="273"/>
      <c r="AT243" s="273"/>
      <c r="AU243" s="273"/>
      <c r="AV243" s="273" t="s">
        <v>368</v>
      </c>
      <c r="AW243" s="273"/>
      <c r="AX243" s="273"/>
      <c r="AY243" s="273"/>
      <c r="AZ243" s="273"/>
      <c r="BA243" s="273"/>
      <c r="BB243" s="273"/>
      <c r="BC243" s="273"/>
      <c r="BD243" s="273"/>
      <c r="BE243" s="273"/>
      <c r="BF243" s="273" t="s">
        <v>341</v>
      </c>
      <c r="BG243" s="273"/>
    </row>
    <row r="244" spans="1:59" ht="25.65" customHeight="1" x14ac:dyDescent="0.25">
      <c r="A244" s="272" t="s">
        <v>369</v>
      </c>
      <c r="B244" s="272"/>
      <c r="C244" s="272"/>
      <c r="D244" s="272"/>
      <c r="E244" s="270">
        <v>0</v>
      </c>
      <c r="F244" s="270"/>
      <c r="G244" s="270"/>
      <c r="H244" s="270"/>
      <c r="I244" s="270">
        <v>0</v>
      </c>
      <c r="J244" s="270"/>
      <c r="K244" s="270"/>
      <c r="L244" s="270"/>
      <c r="M244" s="270"/>
      <c r="N244" s="270"/>
      <c r="O244" s="270"/>
      <c r="P244" s="270"/>
      <c r="Q244" s="270"/>
      <c r="R244" s="270">
        <v>0</v>
      </c>
      <c r="S244" s="270"/>
      <c r="T244" s="270"/>
      <c r="U244" s="270"/>
      <c r="V244" s="270"/>
      <c r="W244" s="270"/>
      <c r="X244" s="270"/>
      <c r="Y244" s="270">
        <v>0</v>
      </c>
      <c r="Z244" s="270"/>
      <c r="AA244" s="270"/>
      <c r="AB244" s="270"/>
      <c r="AC244" s="270"/>
      <c r="AD244" s="270">
        <v>0</v>
      </c>
      <c r="AE244" s="270"/>
      <c r="AF244" s="270"/>
      <c r="AG244" s="270"/>
      <c r="AH244" s="270"/>
      <c r="AI244" s="270"/>
      <c r="AJ244" s="270"/>
      <c r="AK244" s="270"/>
      <c r="AL244" s="270"/>
      <c r="AM244" s="270"/>
      <c r="AN244" s="270"/>
      <c r="AO244" s="270">
        <v>0</v>
      </c>
      <c r="AP244" s="270"/>
      <c r="AQ244" s="270"/>
      <c r="AR244" s="270"/>
      <c r="AS244" s="270"/>
      <c r="AT244" s="270"/>
      <c r="AU244" s="270"/>
      <c r="AV244" s="270">
        <v>0</v>
      </c>
      <c r="AW244" s="270"/>
      <c r="AX244" s="270"/>
      <c r="AY244" s="270"/>
      <c r="AZ244" s="270"/>
      <c r="BA244" s="270"/>
      <c r="BB244" s="270"/>
      <c r="BC244" s="270"/>
      <c r="BD244" s="270"/>
      <c r="BE244" s="270"/>
      <c r="BF244" s="270">
        <v>0</v>
      </c>
      <c r="BG244" s="270"/>
    </row>
    <row r="245" spans="1:59" ht="16.95" customHeight="1" x14ac:dyDescent="0.25">
      <c r="A245" s="242" t="s">
        <v>343</v>
      </c>
      <c r="B245" s="242"/>
      <c r="C245" s="242"/>
      <c r="D245" s="242"/>
      <c r="E245" s="243">
        <v>0</v>
      </c>
      <c r="F245" s="243"/>
      <c r="G245" s="243"/>
      <c r="H245" s="243"/>
      <c r="I245" s="243">
        <v>0</v>
      </c>
      <c r="J245" s="243"/>
      <c r="K245" s="243"/>
      <c r="L245" s="243"/>
      <c r="M245" s="243"/>
      <c r="N245" s="243"/>
      <c r="O245" s="243"/>
      <c r="P245" s="243"/>
      <c r="Q245" s="243"/>
      <c r="R245" s="243">
        <v>0</v>
      </c>
      <c r="S245" s="243"/>
      <c r="T245" s="243"/>
      <c r="U245" s="243"/>
      <c r="V245" s="243"/>
      <c r="W245" s="243"/>
      <c r="X245" s="243"/>
      <c r="Y245" s="243">
        <v>0</v>
      </c>
      <c r="Z245" s="243"/>
      <c r="AA245" s="243"/>
      <c r="AB245" s="243"/>
      <c r="AC245" s="243"/>
      <c r="AD245" s="243">
        <v>0</v>
      </c>
      <c r="AE245" s="243"/>
      <c r="AF245" s="243"/>
      <c r="AG245" s="243"/>
      <c r="AH245" s="243"/>
      <c r="AI245" s="243"/>
      <c r="AJ245" s="243"/>
      <c r="AK245" s="243"/>
      <c r="AL245" s="243"/>
      <c r="AM245" s="243"/>
      <c r="AN245" s="243"/>
      <c r="AO245" s="243">
        <v>0</v>
      </c>
      <c r="AP245" s="243"/>
      <c r="AQ245" s="243"/>
      <c r="AR245" s="243"/>
      <c r="AS245" s="243"/>
      <c r="AT245" s="243"/>
      <c r="AU245" s="243"/>
      <c r="AV245" s="243">
        <v>0</v>
      </c>
      <c r="AW245" s="243"/>
      <c r="AX245" s="243"/>
      <c r="AY245" s="243"/>
      <c r="AZ245" s="243"/>
      <c r="BA245" s="243"/>
      <c r="BB245" s="243"/>
      <c r="BC245" s="243"/>
      <c r="BD245" s="243"/>
      <c r="BE245" s="243"/>
      <c r="BF245" s="243">
        <v>0</v>
      </c>
      <c r="BG245" s="243"/>
    </row>
    <row r="246" spans="1:59" ht="17.7" customHeight="1" x14ac:dyDescent="0.25">
      <c r="A246" s="242" t="s">
        <v>344</v>
      </c>
      <c r="B246" s="242"/>
      <c r="C246" s="242"/>
      <c r="D246" s="242"/>
      <c r="E246" s="243">
        <v>0</v>
      </c>
      <c r="F246" s="243"/>
      <c r="G246" s="243"/>
      <c r="H246" s="243"/>
      <c r="I246" s="243">
        <v>0</v>
      </c>
      <c r="J246" s="243"/>
      <c r="K246" s="243"/>
      <c r="L246" s="243"/>
      <c r="M246" s="243"/>
      <c r="N246" s="243"/>
      <c r="O246" s="243"/>
      <c r="P246" s="243"/>
      <c r="Q246" s="243"/>
      <c r="R246" s="243">
        <v>0</v>
      </c>
      <c r="S246" s="243"/>
      <c r="T246" s="243"/>
      <c r="U246" s="243"/>
      <c r="V246" s="243"/>
      <c r="W246" s="243"/>
      <c r="X246" s="243"/>
      <c r="Y246" s="243">
        <v>0</v>
      </c>
      <c r="Z246" s="243"/>
      <c r="AA246" s="243"/>
      <c r="AB246" s="243"/>
      <c r="AC246" s="243"/>
      <c r="AD246" s="243">
        <v>0</v>
      </c>
      <c r="AE246" s="243"/>
      <c r="AF246" s="243"/>
      <c r="AG246" s="243"/>
      <c r="AH246" s="243"/>
      <c r="AI246" s="243"/>
      <c r="AJ246" s="243"/>
      <c r="AK246" s="243"/>
      <c r="AL246" s="243"/>
      <c r="AM246" s="243"/>
      <c r="AN246" s="243"/>
      <c r="AO246" s="243">
        <v>0</v>
      </c>
      <c r="AP246" s="243"/>
      <c r="AQ246" s="243"/>
      <c r="AR246" s="243"/>
      <c r="AS246" s="243"/>
      <c r="AT246" s="243"/>
      <c r="AU246" s="243"/>
      <c r="AV246" s="243">
        <v>0</v>
      </c>
      <c r="AW246" s="243"/>
      <c r="AX246" s="243"/>
      <c r="AY246" s="243"/>
      <c r="AZ246" s="243"/>
      <c r="BA246" s="243"/>
      <c r="BB246" s="243"/>
      <c r="BC246" s="243"/>
      <c r="BD246" s="243"/>
      <c r="BE246" s="243"/>
      <c r="BF246" s="243">
        <v>0</v>
      </c>
      <c r="BG246" s="243"/>
    </row>
    <row r="247" spans="1:59" ht="24.9" customHeight="1" x14ac:dyDescent="0.25">
      <c r="A247" s="242" t="s">
        <v>370</v>
      </c>
      <c r="B247" s="242"/>
      <c r="C247" s="242"/>
      <c r="D247" s="242"/>
      <c r="E247" s="243">
        <v>0</v>
      </c>
      <c r="F247" s="243"/>
      <c r="G247" s="243"/>
      <c r="H247" s="243"/>
      <c r="I247" s="243">
        <v>0</v>
      </c>
      <c r="J247" s="243"/>
      <c r="K247" s="243"/>
      <c r="L247" s="243"/>
      <c r="M247" s="243"/>
      <c r="N247" s="243"/>
      <c r="O247" s="243"/>
      <c r="P247" s="243"/>
      <c r="Q247" s="243"/>
      <c r="R247" s="243">
        <v>0</v>
      </c>
      <c r="S247" s="243"/>
      <c r="T247" s="243"/>
      <c r="U247" s="243"/>
      <c r="V247" s="243"/>
      <c r="W247" s="243"/>
      <c r="X247" s="243"/>
      <c r="Y247" s="243">
        <v>0</v>
      </c>
      <c r="Z247" s="243"/>
      <c r="AA247" s="243"/>
      <c r="AB247" s="243"/>
      <c r="AC247" s="243"/>
      <c r="AD247" s="243">
        <v>0</v>
      </c>
      <c r="AE247" s="243"/>
      <c r="AF247" s="243"/>
      <c r="AG247" s="243"/>
      <c r="AH247" s="243"/>
      <c r="AI247" s="243"/>
      <c r="AJ247" s="243"/>
      <c r="AK247" s="243"/>
      <c r="AL247" s="243"/>
      <c r="AM247" s="243"/>
      <c r="AN247" s="243"/>
      <c r="AO247" s="243">
        <v>0</v>
      </c>
      <c r="AP247" s="243"/>
      <c r="AQ247" s="243"/>
      <c r="AR247" s="243"/>
      <c r="AS247" s="243"/>
      <c r="AT247" s="243"/>
      <c r="AU247" s="243"/>
      <c r="AV247" s="243">
        <v>0</v>
      </c>
      <c r="AW247" s="243"/>
      <c r="AX247" s="243"/>
      <c r="AY247" s="243"/>
      <c r="AZ247" s="243"/>
      <c r="BA247" s="243"/>
      <c r="BB247" s="243"/>
      <c r="BC247" s="243"/>
      <c r="BD247" s="243"/>
      <c r="BE247" s="243"/>
      <c r="BF247" s="243">
        <v>0</v>
      </c>
      <c r="BG247" s="243"/>
    </row>
    <row r="248" spans="1:59" ht="24.9" customHeight="1" x14ac:dyDescent="0.25">
      <c r="A248" s="242" t="s">
        <v>371</v>
      </c>
      <c r="B248" s="242"/>
      <c r="C248" s="242"/>
      <c r="D248" s="242"/>
      <c r="E248" s="243">
        <v>0</v>
      </c>
      <c r="F248" s="243"/>
      <c r="G248" s="243"/>
      <c r="H248" s="243"/>
      <c r="I248" s="243">
        <v>0</v>
      </c>
      <c r="J248" s="243"/>
      <c r="K248" s="243"/>
      <c r="L248" s="243"/>
      <c r="M248" s="243"/>
      <c r="N248" s="243"/>
      <c r="O248" s="243"/>
      <c r="P248" s="243"/>
      <c r="Q248" s="243"/>
      <c r="R248" s="243">
        <v>0</v>
      </c>
      <c r="S248" s="243"/>
      <c r="T248" s="243"/>
      <c r="U248" s="243"/>
      <c r="V248" s="243"/>
      <c r="W248" s="243"/>
      <c r="X248" s="243"/>
      <c r="Y248" s="243">
        <v>0</v>
      </c>
      <c r="Z248" s="243"/>
      <c r="AA248" s="243"/>
      <c r="AB248" s="243"/>
      <c r="AC248" s="243"/>
      <c r="AD248" s="243">
        <v>0</v>
      </c>
      <c r="AE248" s="243"/>
      <c r="AF248" s="243"/>
      <c r="AG248" s="243"/>
      <c r="AH248" s="243"/>
      <c r="AI248" s="243"/>
      <c r="AJ248" s="243"/>
      <c r="AK248" s="243"/>
      <c r="AL248" s="243"/>
      <c r="AM248" s="243"/>
      <c r="AN248" s="243"/>
      <c r="AO248" s="243">
        <v>0</v>
      </c>
      <c r="AP248" s="243"/>
      <c r="AQ248" s="243"/>
      <c r="AR248" s="243"/>
      <c r="AS248" s="243"/>
      <c r="AT248" s="243"/>
      <c r="AU248" s="243"/>
      <c r="AV248" s="243">
        <v>0</v>
      </c>
      <c r="AW248" s="243"/>
      <c r="AX248" s="243"/>
      <c r="AY248" s="243"/>
      <c r="AZ248" s="243"/>
      <c r="BA248" s="243"/>
      <c r="BB248" s="243"/>
      <c r="BC248" s="243"/>
      <c r="BD248" s="243"/>
      <c r="BE248" s="243"/>
      <c r="BF248" s="243">
        <v>0</v>
      </c>
      <c r="BG248" s="243"/>
    </row>
    <row r="249" spans="1:59" ht="17.7" customHeight="1" x14ac:dyDescent="0.25">
      <c r="A249" s="242" t="s">
        <v>346</v>
      </c>
      <c r="B249" s="242"/>
      <c r="C249" s="242"/>
      <c r="D249" s="242"/>
      <c r="E249" s="243">
        <v>0</v>
      </c>
      <c r="F249" s="243"/>
      <c r="G249" s="243"/>
      <c r="H249" s="243"/>
      <c r="I249" s="243">
        <v>0</v>
      </c>
      <c r="J249" s="243"/>
      <c r="K249" s="243"/>
      <c r="L249" s="243"/>
      <c r="M249" s="243"/>
      <c r="N249" s="243"/>
      <c r="O249" s="243"/>
      <c r="P249" s="243"/>
      <c r="Q249" s="243"/>
      <c r="R249" s="243">
        <v>0</v>
      </c>
      <c r="S249" s="243"/>
      <c r="T249" s="243"/>
      <c r="U249" s="243"/>
      <c r="V249" s="243"/>
      <c r="W249" s="243"/>
      <c r="X249" s="243"/>
      <c r="Y249" s="243">
        <v>0</v>
      </c>
      <c r="Z249" s="243"/>
      <c r="AA249" s="243"/>
      <c r="AB249" s="243"/>
      <c r="AC249" s="243"/>
      <c r="AD249" s="243">
        <v>0</v>
      </c>
      <c r="AE249" s="243"/>
      <c r="AF249" s="243"/>
      <c r="AG249" s="243"/>
      <c r="AH249" s="243"/>
      <c r="AI249" s="243"/>
      <c r="AJ249" s="243"/>
      <c r="AK249" s="243"/>
      <c r="AL249" s="243"/>
      <c r="AM249" s="243"/>
      <c r="AN249" s="243"/>
      <c r="AO249" s="243">
        <v>0</v>
      </c>
      <c r="AP249" s="243"/>
      <c r="AQ249" s="243"/>
      <c r="AR249" s="243"/>
      <c r="AS249" s="243"/>
      <c r="AT249" s="243"/>
      <c r="AU249" s="243"/>
      <c r="AV249" s="243">
        <v>0</v>
      </c>
      <c r="AW249" s="243"/>
      <c r="AX249" s="243"/>
      <c r="AY249" s="243"/>
      <c r="AZ249" s="243"/>
      <c r="BA249" s="243"/>
      <c r="BB249" s="243"/>
      <c r="BC249" s="243"/>
      <c r="BD249" s="243"/>
      <c r="BE249" s="243"/>
      <c r="BF249" s="243">
        <v>0</v>
      </c>
      <c r="BG249" s="243"/>
    </row>
    <row r="250" spans="1:59" ht="24" customHeight="1" x14ac:dyDescent="0.25">
      <c r="A250" s="242" t="s">
        <v>348</v>
      </c>
      <c r="B250" s="242"/>
      <c r="C250" s="242"/>
      <c r="D250" s="242"/>
      <c r="E250" s="243">
        <v>0</v>
      </c>
      <c r="F250" s="243"/>
      <c r="G250" s="243"/>
      <c r="H250" s="243"/>
      <c r="I250" s="243">
        <v>0</v>
      </c>
      <c r="J250" s="243"/>
      <c r="K250" s="243"/>
      <c r="L250" s="243"/>
      <c r="M250" s="243"/>
      <c r="N250" s="243"/>
      <c r="O250" s="243"/>
      <c r="P250" s="243"/>
      <c r="Q250" s="243"/>
      <c r="R250" s="243">
        <v>0</v>
      </c>
      <c r="S250" s="243"/>
      <c r="T250" s="243"/>
      <c r="U250" s="243"/>
      <c r="V250" s="243"/>
      <c r="W250" s="243"/>
      <c r="X250" s="243"/>
      <c r="Y250" s="243">
        <v>0</v>
      </c>
      <c r="Z250" s="243"/>
      <c r="AA250" s="243"/>
      <c r="AB250" s="243"/>
      <c r="AC250" s="243"/>
      <c r="AD250" s="243">
        <v>0</v>
      </c>
      <c r="AE250" s="243"/>
      <c r="AF250" s="243"/>
      <c r="AG250" s="243"/>
      <c r="AH250" s="243"/>
      <c r="AI250" s="243"/>
      <c r="AJ250" s="243"/>
      <c r="AK250" s="243"/>
      <c r="AL250" s="243"/>
      <c r="AM250" s="243"/>
      <c r="AN250" s="243"/>
      <c r="AO250" s="243">
        <v>0</v>
      </c>
      <c r="AP250" s="243"/>
      <c r="AQ250" s="243"/>
      <c r="AR250" s="243"/>
      <c r="AS250" s="243"/>
      <c r="AT250" s="243"/>
      <c r="AU250" s="243"/>
      <c r="AV250" s="243">
        <v>0</v>
      </c>
      <c r="AW250" s="243"/>
      <c r="AX250" s="243"/>
      <c r="AY250" s="243"/>
      <c r="AZ250" s="243"/>
      <c r="BA250" s="243"/>
      <c r="BB250" s="243"/>
      <c r="BC250" s="243"/>
      <c r="BD250" s="243"/>
      <c r="BE250" s="243"/>
      <c r="BF250" s="243">
        <v>0</v>
      </c>
      <c r="BG250" s="243"/>
    </row>
    <row r="251" spans="1:59" ht="16.95" customHeight="1" x14ac:dyDescent="0.25">
      <c r="A251" s="242" t="s">
        <v>349</v>
      </c>
      <c r="B251" s="242"/>
      <c r="C251" s="242"/>
      <c r="D251" s="242"/>
      <c r="E251" s="243">
        <v>0</v>
      </c>
      <c r="F251" s="243"/>
      <c r="G251" s="243"/>
      <c r="H251" s="243"/>
      <c r="I251" s="243">
        <v>0</v>
      </c>
      <c r="J251" s="243"/>
      <c r="K251" s="243"/>
      <c r="L251" s="243"/>
      <c r="M251" s="243"/>
      <c r="N251" s="243"/>
      <c r="O251" s="243"/>
      <c r="P251" s="243"/>
      <c r="Q251" s="243"/>
      <c r="R251" s="243">
        <v>0</v>
      </c>
      <c r="S251" s="243"/>
      <c r="T251" s="243"/>
      <c r="U251" s="243"/>
      <c r="V251" s="243"/>
      <c r="W251" s="243"/>
      <c r="X251" s="243"/>
      <c r="Y251" s="243">
        <v>0</v>
      </c>
      <c r="Z251" s="243"/>
      <c r="AA251" s="243"/>
      <c r="AB251" s="243"/>
      <c r="AC251" s="243"/>
      <c r="AD251" s="243">
        <v>0</v>
      </c>
      <c r="AE251" s="243"/>
      <c r="AF251" s="243"/>
      <c r="AG251" s="243"/>
      <c r="AH251" s="243"/>
      <c r="AI251" s="243"/>
      <c r="AJ251" s="243"/>
      <c r="AK251" s="243"/>
      <c r="AL251" s="243"/>
      <c r="AM251" s="243"/>
      <c r="AN251" s="243"/>
      <c r="AO251" s="243">
        <v>0</v>
      </c>
      <c r="AP251" s="243"/>
      <c r="AQ251" s="243"/>
      <c r="AR251" s="243"/>
      <c r="AS251" s="243"/>
      <c r="AT251" s="243"/>
      <c r="AU251" s="243"/>
      <c r="AV251" s="243">
        <v>0</v>
      </c>
      <c r="AW251" s="243"/>
      <c r="AX251" s="243"/>
      <c r="AY251" s="243"/>
      <c r="AZ251" s="243"/>
      <c r="BA251" s="243"/>
      <c r="BB251" s="243"/>
      <c r="BC251" s="243"/>
      <c r="BD251" s="243"/>
      <c r="BE251" s="243"/>
      <c r="BF251" s="243">
        <v>0</v>
      </c>
      <c r="BG251" s="243"/>
    </row>
    <row r="252" spans="1:59" ht="17.7" customHeight="1" x14ac:dyDescent="0.25">
      <c r="A252" s="242" t="s">
        <v>350</v>
      </c>
      <c r="B252" s="242"/>
      <c r="C252" s="242"/>
      <c r="D252" s="242"/>
      <c r="E252" s="243">
        <v>0</v>
      </c>
      <c r="F252" s="243"/>
      <c r="G252" s="243"/>
      <c r="H252" s="243"/>
      <c r="I252" s="243">
        <v>0</v>
      </c>
      <c r="J252" s="243"/>
      <c r="K252" s="243"/>
      <c r="L252" s="243"/>
      <c r="M252" s="243"/>
      <c r="N252" s="243"/>
      <c r="O252" s="243"/>
      <c r="P252" s="243"/>
      <c r="Q252" s="243"/>
      <c r="R252" s="243">
        <v>0</v>
      </c>
      <c r="S252" s="243"/>
      <c r="T252" s="243"/>
      <c r="U252" s="243"/>
      <c r="V252" s="243"/>
      <c r="W252" s="243"/>
      <c r="X252" s="243"/>
      <c r="Y252" s="243">
        <v>0</v>
      </c>
      <c r="Z252" s="243"/>
      <c r="AA252" s="243"/>
      <c r="AB252" s="243"/>
      <c r="AC252" s="243"/>
      <c r="AD252" s="243">
        <v>0</v>
      </c>
      <c r="AE252" s="243"/>
      <c r="AF252" s="243"/>
      <c r="AG252" s="243"/>
      <c r="AH252" s="243"/>
      <c r="AI252" s="243"/>
      <c r="AJ252" s="243"/>
      <c r="AK252" s="243"/>
      <c r="AL252" s="243"/>
      <c r="AM252" s="243"/>
      <c r="AN252" s="243"/>
      <c r="AO252" s="243">
        <v>0</v>
      </c>
      <c r="AP252" s="243"/>
      <c r="AQ252" s="243"/>
      <c r="AR252" s="243"/>
      <c r="AS252" s="243"/>
      <c r="AT252" s="243"/>
      <c r="AU252" s="243"/>
      <c r="AV252" s="243">
        <v>0</v>
      </c>
      <c r="AW252" s="243"/>
      <c r="AX252" s="243"/>
      <c r="AY252" s="243"/>
      <c r="AZ252" s="243"/>
      <c r="BA252" s="243"/>
      <c r="BB252" s="243"/>
      <c r="BC252" s="243"/>
      <c r="BD252" s="243"/>
      <c r="BE252" s="243"/>
      <c r="BF252" s="243">
        <v>0</v>
      </c>
      <c r="BG252" s="243"/>
    </row>
    <row r="253" spans="1:59" ht="17.7" customHeight="1" x14ac:dyDescent="0.25">
      <c r="A253" s="266" t="s">
        <v>351</v>
      </c>
      <c r="B253" s="266"/>
      <c r="C253" s="266"/>
      <c r="D253" s="266"/>
      <c r="E253" s="267">
        <v>0</v>
      </c>
      <c r="F253" s="267"/>
      <c r="G253" s="267"/>
      <c r="H253" s="267"/>
      <c r="I253" s="267">
        <v>0</v>
      </c>
      <c r="J253" s="267"/>
      <c r="K253" s="267"/>
      <c r="L253" s="267"/>
      <c r="M253" s="267"/>
      <c r="N253" s="267"/>
      <c r="O253" s="267"/>
      <c r="P253" s="267"/>
      <c r="Q253" s="267"/>
      <c r="R253" s="267">
        <v>0</v>
      </c>
      <c r="S253" s="267"/>
      <c r="T253" s="267"/>
      <c r="U253" s="267"/>
      <c r="V253" s="267"/>
      <c r="W253" s="267"/>
      <c r="X253" s="267"/>
      <c r="Y253" s="267">
        <v>0</v>
      </c>
      <c r="Z253" s="267"/>
      <c r="AA253" s="267"/>
      <c r="AB253" s="267"/>
      <c r="AC253" s="267"/>
      <c r="AD253" s="267">
        <v>0</v>
      </c>
      <c r="AE253" s="267"/>
      <c r="AF253" s="267"/>
      <c r="AG253" s="267"/>
      <c r="AH253" s="267"/>
      <c r="AI253" s="267"/>
      <c r="AJ253" s="267"/>
      <c r="AK253" s="267"/>
      <c r="AL253" s="267"/>
      <c r="AM253" s="267"/>
      <c r="AN253" s="267"/>
      <c r="AO253" s="267">
        <v>0</v>
      </c>
      <c r="AP253" s="267"/>
      <c r="AQ253" s="267"/>
      <c r="AR253" s="267"/>
      <c r="AS253" s="267"/>
      <c r="AT253" s="267"/>
      <c r="AU253" s="267"/>
      <c r="AV253" s="267">
        <v>0</v>
      </c>
      <c r="AW253" s="267"/>
      <c r="AX253" s="267"/>
      <c r="AY253" s="267"/>
      <c r="AZ253" s="267"/>
      <c r="BA253" s="267"/>
      <c r="BB253" s="267"/>
      <c r="BC253" s="267"/>
      <c r="BD253" s="267"/>
      <c r="BE253" s="267"/>
      <c r="BF253" s="267">
        <v>0</v>
      </c>
      <c r="BG253" s="267"/>
    </row>
    <row r="254" spans="1:59" ht="16.95" customHeight="1" x14ac:dyDescent="0.25">
      <c r="A254" s="242" t="s">
        <v>343</v>
      </c>
      <c r="B254" s="242"/>
      <c r="C254" s="242"/>
      <c r="D254" s="242"/>
      <c r="E254" s="243">
        <v>0</v>
      </c>
      <c r="F254" s="243"/>
      <c r="G254" s="243"/>
      <c r="H254" s="243"/>
      <c r="I254" s="243">
        <v>0</v>
      </c>
      <c r="J254" s="243"/>
      <c r="K254" s="243"/>
      <c r="L254" s="243"/>
      <c r="M254" s="243"/>
      <c r="N254" s="243"/>
      <c r="O254" s="243"/>
      <c r="P254" s="243"/>
      <c r="Q254" s="243"/>
      <c r="R254" s="243">
        <v>0</v>
      </c>
      <c r="S254" s="243"/>
      <c r="T254" s="243"/>
      <c r="U254" s="243"/>
      <c r="V254" s="243"/>
      <c r="W254" s="243"/>
      <c r="X254" s="243"/>
      <c r="Y254" s="243">
        <v>0</v>
      </c>
      <c r="Z254" s="243"/>
      <c r="AA254" s="243"/>
      <c r="AB254" s="243"/>
      <c r="AC254" s="243"/>
      <c r="AD254" s="243">
        <v>0</v>
      </c>
      <c r="AE254" s="243"/>
      <c r="AF254" s="243"/>
      <c r="AG254" s="243"/>
      <c r="AH254" s="243"/>
      <c r="AI254" s="243"/>
      <c r="AJ254" s="243"/>
      <c r="AK254" s="243"/>
      <c r="AL254" s="243"/>
      <c r="AM254" s="243"/>
      <c r="AN254" s="243"/>
      <c r="AO254" s="243">
        <v>0</v>
      </c>
      <c r="AP254" s="243"/>
      <c r="AQ254" s="243"/>
      <c r="AR254" s="243"/>
      <c r="AS254" s="243"/>
      <c r="AT254" s="243"/>
      <c r="AU254" s="243"/>
      <c r="AV254" s="243">
        <v>0</v>
      </c>
      <c r="AW254" s="243"/>
      <c r="AX254" s="243"/>
      <c r="AY254" s="243"/>
      <c r="AZ254" s="243"/>
      <c r="BA254" s="243"/>
      <c r="BB254" s="243"/>
      <c r="BC254" s="243"/>
      <c r="BD254" s="243"/>
      <c r="BE254" s="243"/>
      <c r="BF254" s="243">
        <v>0</v>
      </c>
      <c r="BG254" s="243"/>
    </row>
    <row r="255" spans="1:59" ht="17.7" customHeight="1" x14ac:dyDescent="0.25">
      <c r="A255" s="242" t="s">
        <v>352</v>
      </c>
      <c r="B255" s="242"/>
      <c r="C255" s="242"/>
      <c r="D255" s="242"/>
      <c r="E255" s="243">
        <v>0</v>
      </c>
      <c r="F255" s="243"/>
      <c r="G255" s="243"/>
      <c r="H255" s="243"/>
      <c r="I255" s="243">
        <v>0</v>
      </c>
      <c r="J255" s="243"/>
      <c r="K255" s="243"/>
      <c r="L255" s="243"/>
      <c r="M255" s="243"/>
      <c r="N255" s="243"/>
      <c r="O255" s="243"/>
      <c r="P255" s="243"/>
      <c r="Q255" s="243"/>
      <c r="R255" s="243">
        <v>0</v>
      </c>
      <c r="S255" s="243"/>
      <c r="T255" s="243"/>
      <c r="U255" s="243"/>
      <c r="V255" s="243"/>
      <c r="W255" s="243"/>
      <c r="X255" s="243"/>
      <c r="Y255" s="243">
        <v>0</v>
      </c>
      <c r="Z255" s="243"/>
      <c r="AA255" s="243"/>
      <c r="AB255" s="243"/>
      <c r="AC255" s="243"/>
      <c r="AD255" s="243">
        <v>0</v>
      </c>
      <c r="AE255" s="243"/>
      <c r="AF255" s="243"/>
      <c r="AG255" s="243"/>
      <c r="AH255" s="243"/>
      <c r="AI255" s="243"/>
      <c r="AJ255" s="243"/>
      <c r="AK255" s="243"/>
      <c r="AL255" s="243"/>
      <c r="AM255" s="243"/>
      <c r="AN255" s="243"/>
      <c r="AO255" s="243">
        <v>0</v>
      </c>
      <c r="AP255" s="243"/>
      <c r="AQ255" s="243"/>
      <c r="AR255" s="243"/>
      <c r="AS255" s="243"/>
      <c r="AT255" s="243"/>
      <c r="AU255" s="243"/>
      <c r="AV255" s="243">
        <v>0</v>
      </c>
      <c r="AW255" s="243"/>
      <c r="AX255" s="243"/>
      <c r="AY255" s="243"/>
      <c r="AZ255" s="243"/>
      <c r="BA255" s="243"/>
      <c r="BB255" s="243"/>
      <c r="BC255" s="243"/>
      <c r="BD255" s="243"/>
      <c r="BE255" s="243"/>
      <c r="BF255" s="243">
        <v>0</v>
      </c>
      <c r="BG255" s="243"/>
    </row>
    <row r="256" spans="1:59" ht="16.95" customHeight="1" x14ac:dyDescent="0.25">
      <c r="A256" s="242" t="s">
        <v>346</v>
      </c>
      <c r="B256" s="242"/>
      <c r="C256" s="242"/>
      <c r="D256" s="242"/>
      <c r="E256" s="243">
        <v>0</v>
      </c>
      <c r="F256" s="243"/>
      <c r="G256" s="243"/>
      <c r="H256" s="243"/>
      <c r="I256" s="243">
        <v>0</v>
      </c>
      <c r="J256" s="243"/>
      <c r="K256" s="243"/>
      <c r="L256" s="243"/>
      <c r="M256" s="243"/>
      <c r="N256" s="243"/>
      <c r="O256" s="243"/>
      <c r="P256" s="243"/>
      <c r="Q256" s="243"/>
      <c r="R256" s="243">
        <v>0</v>
      </c>
      <c r="S256" s="243"/>
      <c r="T256" s="243"/>
      <c r="U256" s="243"/>
      <c r="V256" s="243"/>
      <c r="W256" s="243"/>
      <c r="X256" s="243"/>
      <c r="Y256" s="243">
        <v>0</v>
      </c>
      <c r="Z256" s="243"/>
      <c r="AA256" s="243"/>
      <c r="AB256" s="243"/>
      <c r="AC256" s="243"/>
      <c r="AD256" s="243">
        <v>0</v>
      </c>
      <c r="AE256" s="243"/>
      <c r="AF256" s="243"/>
      <c r="AG256" s="243"/>
      <c r="AH256" s="243"/>
      <c r="AI256" s="243"/>
      <c r="AJ256" s="243"/>
      <c r="AK256" s="243"/>
      <c r="AL256" s="243"/>
      <c r="AM256" s="243"/>
      <c r="AN256" s="243"/>
      <c r="AO256" s="243">
        <v>0</v>
      </c>
      <c r="AP256" s="243"/>
      <c r="AQ256" s="243"/>
      <c r="AR256" s="243"/>
      <c r="AS256" s="243"/>
      <c r="AT256" s="243"/>
      <c r="AU256" s="243"/>
      <c r="AV256" s="243">
        <v>0</v>
      </c>
      <c r="AW256" s="243"/>
      <c r="AX256" s="243"/>
      <c r="AY256" s="243"/>
      <c r="AZ256" s="243"/>
      <c r="BA256" s="243"/>
      <c r="BB256" s="243"/>
      <c r="BC256" s="243"/>
      <c r="BD256" s="243"/>
      <c r="BE256" s="243"/>
      <c r="BF256" s="243">
        <v>0</v>
      </c>
      <c r="BG256" s="243"/>
    </row>
    <row r="257" spans="1:59" ht="17.7" customHeight="1" x14ac:dyDescent="0.25">
      <c r="A257" s="242" t="s">
        <v>372</v>
      </c>
      <c r="B257" s="242"/>
      <c r="C257" s="242"/>
      <c r="D257" s="242"/>
      <c r="E257" s="243">
        <v>0</v>
      </c>
      <c r="F257" s="243"/>
      <c r="G257" s="243"/>
      <c r="H257" s="243"/>
      <c r="I257" s="243">
        <v>0</v>
      </c>
      <c r="J257" s="243"/>
      <c r="K257" s="243"/>
      <c r="L257" s="243"/>
      <c r="M257" s="243"/>
      <c r="N257" s="243"/>
      <c r="O257" s="243"/>
      <c r="P257" s="243"/>
      <c r="Q257" s="243"/>
      <c r="R257" s="243">
        <v>0</v>
      </c>
      <c r="S257" s="243"/>
      <c r="T257" s="243"/>
      <c r="U257" s="243"/>
      <c r="V257" s="243"/>
      <c r="W257" s="243"/>
      <c r="X257" s="243"/>
      <c r="Y257" s="243">
        <v>0</v>
      </c>
      <c r="Z257" s="243"/>
      <c r="AA257" s="243"/>
      <c r="AB257" s="243"/>
      <c r="AC257" s="243"/>
      <c r="AD257" s="243">
        <v>0</v>
      </c>
      <c r="AE257" s="243"/>
      <c r="AF257" s="243"/>
      <c r="AG257" s="243"/>
      <c r="AH257" s="243"/>
      <c r="AI257" s="243"/>
      <c r="AJ257" s="243"/>
      <c r="AK257" s="243"/>
      <c r="AL257" s="243"/>
      <c r="AM257" s="243"/>
      <c r="AN257" s="243"/>
      <c r="AO257" s="243">
        <v>0</v>
      </c>
      <c r="AP257" s="243"/>
      <c r="AQ257" s="243"/>
      <c r="AR257" s="243"/>
      <c r="AS257" s="243"/>
      <c r="AT257" s="243"/>
      <c r="AU257" s="243"/>
      <c r="AV257" s="243">
        <v>0</v>
      </c>
      <c r="AW257" s="243"/>
      <c r="AX257" s="243"/>
      <c r="AY257" s="243"/>
      <c r="AZ257" s="243"/>
      <c r="BA257" s="243"/>
      <c r="BB257" s="243"/>
      <c r="BC257" s="243"/>
      <c r="BD257" s="243"/>
      <c r="BE257" s="243"/>
      <c r="BF257" s="243">
        <v>0</v>
      </c>
      <c r="BG257" s="243"/>
    </row>
    <row r="258" spans="1:59" ht="17.7" customHeight="1" x14ac:dyDescent="0.25">
      <c r="A258" s="242" t="s">
        <v>349</v>
      </c>
      <c r="B258" s="242"/>
      <c r="C258" s="242"/>
      <c r="D258" s="242"/>
      <c r="E258" s="243">
        <v>0</v>
      </c>
      <c r="F258" s="243"/>
      <c r="G258" s="243"/>
      <c r="H258" s="243"/>
      <c r="I258" s="243">
        <v>0</v>
      </c>
      <c r="J258" s="243"/>
      <c r="K258" s="243"/>
      <c r="L258" s="243"/>
      <c r="M258" s="243"/>
      <c r="N258" s="243"/>
      <c r="O258" s="243"/>
      <c r="P258" s="243"/>
      <c r="Q258" s="243"/>
      <c r="R258" s="243">
        <v>0</v>
      </c>
      <c r="S258" s="243"/>
      <c r="T258" s="243"/>
      <c r="U258" s="243"/>
      <c r="V258" s="243"/>
      <c r="W258" s="243"/>
      <c r="X258" s="243"/>
      <c r="Y258" s="243">
        <v>0</v>
      </c>
      <c r="Z258" s="243"/>
      <c r="AA258" s="243"/>
      <c r="AB258" s="243"/>
      <c r="AC258" s="243"/>
      <c r="AD258" s="243">
        <v>0</v>
      </c>
      <c r="AE258" s="243"/>
      <c r="AF258" s="243"/>
      <c r="AG258" s="243"/>
      <c r="AH258" s="243"/>
      <c r="AI258" s="243"/>
      <c r="AJ258" s="243"/>
      <c r="AK258" s="243"/>
      <c r="AL258" s="243"/>
      <c r="AM258" s="243"/>
      <c r="AN258" s="243"/>
      <c r="AO258" s="243">
        <v>0</v>
      </c>
      <c r="AP258" s="243"/>
      <c r="AQ258" s="243"/>
      <c r="AR258" s="243"/>
      <c r="AS258" s="243"/>
      <c r="AT258" s="243"/>
      <c r="AU258" s="243"/>
      <c r="AV258" s="243">
        <v>0</v>
      </c>
      <c r="AW258" s="243"/>
      <c r="AX258" s="243"/>
      <c r="AY258" s="243"/>
      <c r="AZ258" s="243"/>
      <c r="BA258" s="243"/>
      <c r="BB258" s="243"/>
      <c r="BC258" s="243"/>
      <c r="BD258" s="243"/>
      <c r="BE258" s="243"/>
      <c r="BF258" s="243">
        <v>0</v>
      </c>
      <c r="BG258" s="243"/>
    </row>
    <row r="259" spans="1:59" ht="16.95" customHeight="1" x14ac:dyDescent="0.25">
      <c r="A259" s="242" t="s">
        <v>350</v>
      </c>
      <c r="B259" s="242"/>
      <c r="C259" s="242"/>
      <c r="D259" s="242"/>
      <c r="E259" s="243">
        <v>0</v>
      </c>
      <c r="F259" s="243"/>
      <c r="G259" s="243"/>
      <c r="H259" s="243"/>
      <c r="I259" s="243">
        <v>0</v>
      </c>
      <c r="J259" s="243"/>
      <c r="K259" s="243"/>
      <c r="L259" s="243"/>
      <c r="M259" s="243"/>
      <c r="N259" s="243"/>
      <c r="O259" s="243"/>
      <c r="P259" s="243"/>
      <c r="Q259" s="243"/>
      <c r="R259" s="243">
        <v>0</v>
      </c>
      <c r="S259" s="243"/>
      <c r="T259" s="243"/>
      <c r="U259" s="243"/>
      <c r="V259" s="243"/>
      <c r="W259" s="243"/>
      <c r="X259" s="243"/>
      <c r="Y259" s="243">
        <v>0</v>
      </c>
      <c r="Z259" s="243"/>
      <c r="AA259" s="243"/>
      <c r="AB259" s="243"/>
      <c r="AC259" s="243"/>
      <c r="AD259" s="243">
        <v>0</v>
      </c>
      <c r="AE259" s="243"/>
      <c r="AF259" s="243"/>
      <c r="AG259" s="243"/>
      <c r="AH259" s="243"/>
      <c r="AI259" s="243"/>
      <c r="AJ259" s="243"/>
      <c r="AK259" s="243"/>
      <c r="AL259" s="243"/>
      <c r="AM259" s="243"/>
      <c r="AN259" s="243"/>
      <c r="AO259" s="243">
        <v>0</v>
      </c>
      <c r="AP259" s="243"/>
      <c r="AQ259" s="243"/>
      <c r="AR259" s="243"/>
      <c r="AS259" s="243"/>
      <c r="AT259" s="243"/>
      <c r="AU259" s="243"/>
      <c r="AV259" s="243">
        <v>0</v>
      </c>
      <c r="AW259" s="243"/>
      <c r="AX259" s="243"/>
      <c r="AY259" s="243"/>
      <c r="AZ259" s="243"/>
      <c r="BA259" s="243"/>
      <c r="BB259" s="243"/>
      <c r="BC259" s="243"/>
      <c r="BD259" s="243"/>
      <c r="BE259" s="243"/>
      <c r="BF259" s="243">
        <v>0</v>
      </c>
      <c r="BG259" s="243"/>
    </row>
    <row r="260" spans="1:59" ht="25.65" customHeight="1" x14ac:dyDescent="0.25">
      <c r="A260" s="266" t="s">
        <v>373</v>
      </c>
      <c r="B260" s="266"/>
      <c r="C260" s="266"/>
      <c r="D260" s="266"/>
      <c r="E260" s="267">
        <v>0</v>
      </c>
      <c r="F260" s="267"/>
      <c r="G260" s="267"/>
      <c r="H260" s="267"/>
      <c r="I260" s="267">
        <v>0</v>
      </c>
      <c r="J260" s="267"/>
      <c r="K260" s="267"/>
      <c r="L260" s="267"/>
      <c r="M260" s="267"/>
      <c r="N260" s="267"/>
      <c r="O260" s="267"/>
      <c r="P260" s="267"/>
      <c r="Q260" s="267"/>
      <c r="R260" s="267">
        <v>0</v>
      </c>
      <c r="S260" s="267"/>
      <c r="T260" s="267"/>
      <c r="U260" s="267"/>
      <c r="V260" s="267"/>
      <c r="W260" s="267"/>
      <c r="X260" s="267"/>
      <c r="Y260" s="267">
        <v>0</v>
      </c>
      <c r="Z260" s="267"/>
      <c r="AA260" s="267"/>
      <c r="AB260" s="267"/>
      <c r="AC260" s="267"/>
      <c r="AD260" s="267">
        <v>0</v>
      </c>
      <c r="AE260" s="267"/>
      <c r="AF260" s="267"/>
      <c r="AG260" s="267"/>
      <c r="AH260" s="267"/>
      <c r="AI260" s="267"/>
      <c r="AJ260" s="267"/>
      <c r="AK260" s="267"/>
      <c r="AL260" s="267"/>
      <c r="AM260" s="267"/>
      <c r="AN260" s="267"/>
      <c r="AO260" s="267">
        <v>0</v>
      </c>
      <c r="AP260" s="267"/>
      <c r="AQ260" s="267"/>
      <c r="AR260" s="267"/>
      <c r="AS260" s="267"/>
      <c r="AT260" s="267"/>
      <c r="AU260" s="267"/>
      <c r="AV260" s="267">
        <v>0</v>
      </c>
      <c r="AW260" s="267"/>
      <c r="AX260" s="267"/>
      <c r="AY260" s="267"/>
      <c r="AZ260" s="267"/>
      <c r="BA260" s="267"/>
      <c r="BB260" s="267"/>
      <c r="BC260" s="267"/>
      <c r="BD260" s="267"/>
      <c r="BE260" s="267"/>
      <c r="BF260" s="267">
        <v>0</v>
      </c>
      <c r="BG260" s="267"/>
    </row>
    <row r="261" spans="1:59" ht="16.95" customHeight="1" x14ac:dyDescent="0.25">
      <c r="A261" s="242" t="s">
        <v>354</v>
      </c>
      <c r="B261" s="242"/>
      <c r="C261" s="242"/>
      <c r="D261" s="242"/>
      <c r="E261" s="243">
        <v>0</v>
      </c>
      <c r="F261" s="243"/>
      <c r="G261" s="243"/>
      <c r="H261" s="243"/>
      <c r="I261" s="243">
        <v>0</v>
      </c>
      <c r="J261" s="243"/>
      <c r="K261" s="243"/>
      <c r="L261" s="243"/>
      <c r="M261" s="243"/>
      <c r="N261" s="243"/>
      <c r="O261" s="243"/>
      <c r="P261" s="243"/>
      <c r="Q261" s="243"/>
      <c r="R261" s="243">
        <v>0</v>
      </c>
      <c r="S261" s="243"/>
      <c r="T261" s="243"/>
      <c r="U261" s="243"/>
      <c r="V261" s="243"/>
      <c r="W261" s="243"/>
      <c r="X261" s="243"/>
      <c r="Y261" s="243">
        <v>0</v>
      </c>
      <c r="Z261" s="243"/>
      <c r="AA261" s="243"/>
      <c r="AB261" s="243"/>
      <c r="AC261" s="243"/>
      <c r="AD261" s="243">
        <v>0</v>
      </c>
      <c r="AE261" s="243"/>
      <c r="AF261" s="243"/>
      <c r="AG261" s="243"/>
      <c r="AH261" s="243"/>
      <c r="AI261" s="243"/>
      <c r="AJ261" s="243"/>
      <c r="AK261" s="243"/>
      <c r="AL261" s="243"/>
      <c r="AM261" s="243"/>
      <c r="AN261" s="243"/>
      <c r="AO261" s="243">
        <v>0</v>
      </c>
      <c r="AP261" s="243"/>
      <c r="AQ261" s="243"/>
      <c r="AR261" s="243"/>
      <c r="AS261" s="243"/>
      <c r="AT261" s="243"/>
      <c r="AU261" s="243"/>
      <c r="AV261" s="243">
        <v>0</v>
      </c>
      <c r="AW261" s="243"/>
      <c r="AX261" s="243"/>
      <c r="AY261" s="243"/>
      <c r="AZ261" s="243"/>
      <c r="BA261" s="243"/>
      <c r="BB261" s="243"/>
      <c r="BC261" s="243"/>
      <c r="BD261" s="243"/>
      <c r="BE261" s="243"/>
      <c r="BF261" s="243">
        <v>0</v>
      </c>
      <c r="BG261" s="243"/>
    </row>
    <row r="262" spans="1:59" ht="17.7" customHeight="1" x14ac:dyDescent="0.25">
      <c r="A262" s="240" t="s">
        <v>355</v>
      </c>
      <c r="B262" s="240"/>
      <c r="C262" s="240"/>
      <c r="D262" s="240"/>
      <c r="E262" s="241">
        <v>0</v>
      </c>
      <c r="F262" s="241"/>
      <c r="G262" s="241"/>
      <c r="H262" s="241"/>
      <c r="I262" s="241">
        <v>0</v>
      </c>
      <c r="J262" s="241"/>
      <c r="K262" s="241"/>
      <c r="L262" s="241"/>
      <c r="M262" s="241"/>
      <c r="N262" s="241"/>
      <c r="O262" s="241"/>
      <c r="P262" s="241"/>
      <c r="Q262" s="241"/>
      <c r="R262" s="241">
        <v>0</v>
      </c>
      <c r="S262" s="241"/>
      <c r="T262" s="241"/>
      <c r="U262" s="241"/>
      <c r="V262" s="241"/>
      <c r="W262" s="241"/>
      <c r="X262" s="241"/>
      <c r="Y262" s="241">
        <v>0</v>
      </c>
      <c r="Z262" s="241"/>
      <c r="AA262" s="241"/>
      <c r="AB262" s="241"/>
      <c r="AC262" s="241"/>
      <c r="AD262" s="241">
        <v>0</v>
      </c>
      <c r="AE262" s="241"/>
      <c r="AF262" s="241"/>
      <c r="AG262" s="241"/>
      <c r="AH262" s="241"/>
      <c r="AI262" s="241"/>
      <c r="AJ262" s="241"/>
      <c r="AK262" s="241"/>
      <c r="AL262" s="241"/>
      <c r="AM262" s="241"/>
      <c r="AN262" s="241"/>
      <c r="AO262" s="241">
        <v>0</v>
      </c>
      <c r="AP262" s="241"/>
      <c r="AQ262" s="241"/>
      <c r="AR262" s="241"/>
      <c r="AS262" s="241"/>
      <c r="AT262" s="241"/>
      <c r="AU262" s="241"/>
      <c r="AV262" s="241">
        <v>0</v>
      </c>
      <c r="AW262" s="241"/>
      <c r="AX262" s="241"/>
      <c r="AY262" s="241"/>
      <c r="AZ262" s="241"/>
      <c r="BA262" s="241"/>
      <c r="BB262" s="241"/>
      <c r="BC262" s="241"/>
      <c r="BD262" s="241"/>
      <c r="BE262" s="241"/>
      <c r="BF262" s="241">
        <v>0</v>
      </c>
      <c r="BG262" s="241"/>
    </row>
    <row r="263" spans="1:59" ht="5.8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6.95" customHeight="1" x14ac:dyDescent="0.25">
      <c r="A264" s="236" t="s">
        <v>374</v>
      </c>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c r="AA264" s="236"/>
      <c r="AB264" s="236"/>
      <c r="AC264" s="236"/>
      <c r="AD264" s="236"/>
      <c r="AE264" s="236"/>
      <c r="AF264" s="236"/>
      <c r="AG264" s="236"/>
      <c r="AH264" s="236"/>
      <c r="AI264" s="236"/>
      <c r="AJ264" s="236"/>
      <c r="AK264" s="236"/>
      <c r="AL264" s="236"/>
      <c r="AM264" s="236"/>
      <c r="AN264" s="236"/>
      <c r="AO264" s="236"/>
      <c r="AP264" s="236"/>
      <c r="AQ264" s="236"/>
      <c r="AR264" s="236"/>
      <c r="AS264" s="236"/>
      <c r="AT264" s="236"/>
      <c r="AU264" s="236"/>
      <c r="AV264" s="236"/>
      <c r="AW264" s="236"/>
      <c r="AX264" s="236"/>
      <c r="AY264" s="236"/>
      <c r="AZ264" s="236"/>
      <c r="BA264" s="236"/>
      <c r="BB264" s="236"/>
      <c r="BC264" s="236"/>
      <c r="BD264" s="236"/>
      <c r="BE264" s="236"/>
      <c r="BF264" s="236"/>
      <c r="BG264" s="236"/>
    </row>
    <row r="265" spans="1:59" ht="17.7" customHeight="1" x14ac:dyDescent="0.25">
      <c r="A265" s="236" t="s">
        <v>375</v>
      </c>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36"/>
      <c r="AK265" s="236"/>
      <c r="AL265" s="236"/>
      <c r="AM265" s="236"/>
      <c r="AN265" s="236"/>
      <c r="AO265" s="236"/>
      <c r="AP265" s="236"/>
      <c r="AQ265" s="236"/>
      <c r="AR265" s="236"/>
      <c r="AS265" s="236"/>
      <c r="AT265" s="236"/>
      <c r="AU265" s="236"/>
      <c r="AV265" s="236"/>
      <c r="AW265" s="236"/>
      <c r="AX265" s="236"/>
      <c r="AY265" s="236"/>
      <c r="AZ265" s="236"/>
      <c r="BA265" s="236"/>
      <c r="BB265" s="236"/>
      <c r="BC265" s="236"/>
      <c r="BD265" s="236"/>
      <c r="BE265" s="236"/>
      <c r="BF265" s="236"/>
      <c r="BG265" s="236"/>
    </row>
    <row r="266" spans="1:59" ht="17.7" customHeight="1" x14ac:dyDescent="0.25">
      <c r="A266" s="236" t="s">
        <v>376</v>
      </c>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36"/>
      <c r="AK266" s="236"/>
      <c r="AL266" s="236"/>
      <c r="AM266" s="236"/>
      <c r="AN266" s="236"/>
      <c r="AO266" s="236"/>
      <c r="AP266" s="236"/>
      <c r="AQ266" s="236"/>
      <c r="AR266" s="236"/>
      <c r="AS266" s="236"/>
      <c r="AT266" s="236"/>
      <c r="AU266" s="236"/>
      <c r="AV266" s="236"/>
      <c r="AW266" s="236"/>
      <c r="AX266" s="236"/>
      <c r="AY266" s="236"/>
      <c r="AZ266" s="236"/>
      <c r="BA266" s="236"/>
      <c r="BB266" s="236"/>
      <c r="BC266" s="236"/>
      <c r="BD266" s="236"/>
      <c r="BE266" s="236"/>
      <c r="BF266" s="236"/>
      <c r="BG266" s="236"/>
    </row>
    <row r="267" spans="1:59" ht="8.1" customHeight="1" x14ac:dyDescent="0.25"/>
    <row r="268" spans="1:59" ht="17.7" customHeight="1" x14ac:dyDescent="0.25">
      <c r="A268" s="260" t="s">
        <v>377</v>
      </c>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c r="AX268" s="260"/>
      <c r="AY268" s="260"/>
      <c r="AZ268" s="260"/>
      <c r="BA268" s="260"/>
      <c r="BB268" s="260"/>
      <c r="BC268" s="260"/>
      <c r="BD268" s="260"/>
      <c r="BE268" s="260"/>
      <c r="BF268" s="260"/>
      <c r="BG268" s="260"/>
    </row>
    <row r="269" spans="1:59" ht="6.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ht="48.75" customHeight="1" x14ac:dyDescent="0.25">
      <c r="A270" s="273" t="s">
        <v>334</v>
      </c>
      <c r="B270" s="273"/>
      <c r="C270" s="273"/>
      <c r="D270" s="273"/>
      <c r="E270" s="273"/>
      <c r="F270" s="273"/>
      <c r="G270" s="273" t="s">
        <v>335</v>
      </c>
      <c r="H270" s="273"/>
      <c r="I270" s="273"/>
      <c r="J270" s="273"/>
      <c r="K270" s="273"/>
      <c r="L270" s="273" t="s">
        <v>336</v>
      </c>
      <c r="M270" s="273"/>
      <c r="N270" s="273"/>
      <c r="O270" s="273"/>
      <c r="P270" s="273"/>
      <c r="Q270" s="273"/>
      <c r="R270" s="273"/>
      <c r="S270" s="273"/>
      <c r="T270" s="273" t="s">
        <v>378</v>
      </c>
      <c r="U270" s="273"/>
      <c r="V270" s="273"/>
      <c r="W270" s="273"/>
      <c r="X270" s="273"/>
      <c r="Y270" s="273"/>
      <c r="Z270" s="273"/>
      <c r="AA270" s="273"/>
      <c r="AB270" s="273"/>
      <c r="AC270" s="273" t="s">
        <v>338</v>
      </c>
      <c r="AD270" s="273"/>
      <c r="AE270" s="273"/>
      <c r="AF270" s="273"/>
      <c r="AG270" s="273"/>
      <c r="AH270" s="273"/>
      <c r="AI270" s="273"/>
      <c r="AJ270" s="273"/>
      <c r="AK270" s="273"/>
      <c r="AL270" s="273"/>
      <c r="AM270" s="273" t="s">
        <v>340</v>
      </c>
      <c r="AN270" s="273"/>
      <c r="AO270" s="273"/>
      <c r="AP270" s="273"/>
      <c r="AQ270" s="273"/>
      <c r="AR270" s="273"/>
      <c r="AS270" s="273"/>
      <c r="AT270" s="273"/>
      <c r="AU270" s="273" t="s">
        <v>379</v>
      </c>
      <c r="AV270" s="273"/>
      <c r="AW270" s="273"/>
      <c r="AX270" s="273"/>
      <c r="AY270" s="273"/>
      <c r="AZ270" s="273"/>
      <c r="BA270" s="273"/>
      <c r="BB270" s="273"/>
      <c r="BC270" s="273"/>
      <c r="BD270" s="273"/>
      <c r="BE270" s="273" t="s">
        <v>341</v>
      </c>
      <c r="BF270" s="273"/>
      <c r="BG270" s="273"/>
    </row>
    <row r="271" spans="1:59" ht="24.9" customHeight="1" x14ac:dyDescent="0.25">
      <c r="A271" s="272" t="s">
        <v>380</v>
      </c>
      <c r="B271" s="272"/>
      <c r="C271" s="272"/>
      <c r="D271" s="272"/>
      <c r="E271" s="272"/>
      <c r="F271" s="272"/>
      <c r="G271" s="270">
        <v>0</v>
      </c>
      <c r="H271" s="270"/>
      <c r="I271" s="270"/>
      <c r="J271" s="270"/>
      <c r="K271" s="270"/>
      <c r="L271" s="270">
        <v>0</v>
      </c>
      <c r="M271" s="270"/>
      <c r="N271" s="270"/>
      <c r="O271" s="270"/>
      <c r="P271" s="270"/>
      <c r="Q271" s="270"/>
      <c r="R271" s="270"/>
      <c r="S271" s="270"/>
      <c r="T271" s="270">
        <v>0</v>
      </c>
      <c r="U271" s="270"/>
      <c r="V271" s="270"/>
      <c r="W271" s="270"/>
      <c r="X271" s="270"/>
      <c r="Y271" s="270"/>
      <c r="Z271" s="270"/>
      <c r="AA271" s="270"/>
      <c r="AB271" s="270"/>
      <c r="AC271" s="270">
        <v>0</v>
      </c>
      <c r="AD271" s="270"/>
      <c r="AE271" s="270"/>
      <c r="AF271" s="270"/>
      <c r="AG271" s="270"/>
      <c r="AH271" s="270"/>
      <c r="AI271" s="270"/>
      <c r="AJ271" s="270"/>
      <c r="AK271" s="270"/>
      <c r="AL271" s="270"/>
      <c r="AM271" s="270">
        <v>0</v>
      </c>
      <c r="AN271" s="270"/>
      <c r="AO271" s="270"/>
      <c r="AP271" s="270"/>
      <c r="AQ271" s="270"/>
      <c r="AR271" s="270"/>
      <c r="AS271" s="270"/>
      <c r="AT271" s="270"/>
      <c r="AU271" s="270">
        <v>0</v>
      </c>
      <c r="AV271" s="270"/>
      <c r="AW271" s="270"/>
      <c r="AX271" s="270"/>
      <c r="AY271" s="270"/>
      <c r="AZ271" s="270"/>
      <c r="BA271" s="270"/>
      <c r="BB271" s="270"/>
      <c r="BC271" s="270"/>
      <c r="BD271" s="270"/>
      <c r="BE271" s="270">
        <v>0</v>
      </c>
      <c r="BF271" s="270"/>
      <c r="BG271" s="270"/>
    </row>
    <row r="272" spans="1:59" ht="17.7" customHeight="1" x14ac:dyDescent="0.25">
      <c r="A272" s="242" t="s">
        <v>343</v>
      </c>
      <c r="B272" s="242"/>
      <c r="C272" s="242"/>
      <c r="D272" s="242"/>
      <c r="E272" s="242"/>
      <c r="F272" s="242"/>
      <c r="G272" s="243">
        <v>0</v>
      </c>
      <c r="H272" s="243"/>
      <c r="I272" s="243"/>
      <c r="J272" s="243"/>
      <c r="K272" s="243"/>
      <c r="L272" s="243">
        <v>0</v>
      </c>
      <c r="M272" s="243"/>
      <c r="N272" s="243"/>
      <c r="O272" s="243"/>
      <c r="P272" s="243"/>
      <c r="Q272" s="243"/>
      <c r="R272" s="243"/>
      <c r="S272" s="243"/>
      <c r="T272" s="243">
        <v>0</v>
      </c>
      <c r="U272" s="243"/>
      <c r="V272" s="243"/>
      <c r="W272" s="243"/>
      <c r="X272" s="243"/>
      <c r="Y272" s="243"/>
      <c r="Z272" s="243"/>
      <c r="AA272" s="243"/>
      <c r="AB272" s="243"/>
      <c r="AC272" s="243">
        <v>0</v>
      </c>
      <c r="AD272" s="243"/>
      <c r="AE272" s="243"/>
      <c r="AF272" s="243"/>
      <c r="AG272" s="243"/>
      <c r="AH272" s="243"/>
      <c r="AI272" s="243"/>
      <c r="AJ272" s="243"/>
      <c r="AK272" s="243"/>
      <c r="AL272" s="243"/>
      <c r="AM272" s="243">
        <v>0</v>
      </c>
      <c r="AN272" s="243"/>
      <c r="AO272" s="243"/>
      <c r="AP272" s="243"/>
      <c r="AQ272" s="243"/>
      <c r="AR272" s="243"/>
      <c r="AS272" s="243"/>
      <c r="AT272" s="243"/>
      <c r="AU272" s="243">
        <v>0</v>
      </c>
      <c r="AV272" s="243"/>
      <c r="AW272" s="243"/>
      <c r="AX272" s="243"/>
      <c r="AY272" s="243"/>
      <c r="AZ272" s="243"/>
      <c r="BA272" s="243"/>
      <c r="BB272" s="243"/>
      <c r="BC272" s="243"/>
      <c r="BD272" s="243"/>
      <c r="BE272" s="243">
        <v>0</v>
      </c>
      <c r="BF272" s="243"/>
      <c r="BG272" s="243"/>
    </row>
    <row r="273" spans="1:59" ht="24" customHeight="1" x14ac:dyDescent="0.25">
      <c r="A273" s="242" t="s">
        <v>381</v>
      </c>
      <c r="B273" s="242"/>
      <c r="C273" s="242"/>
      <c r="D273" s="242"/>
      <c r="E273" s="242"/>
      <c r="F273" s="242"/>
      <c r="G273" s="243">
        <v>0</v>
      </c>
      <c r="H273" s="243"/>
      <c r="I273" s="243"/>
      <c r="J273" s="243"/>
      <c r="K273" s="243"/>
      <c r="L273" s="243">
        <v>0</v>
      </c>
      <c r="M273" s="243"/>
      <c r="N273" s="243"/>
      <c r="O273" s="243"/>
      <c r="P273" s="243"/>
      <c r="Q273" s="243"/>
      <c r="R273" s="243"/>
      <c r="S273" s="243"/>
      <c r="T273" s="243">
        <v>0</v>
      </c>
      <c r="U273" s="243"/>
      <c r="V273" s="243"/>
      <c r="W273" s="243"/>
      <c r="X273" s="243"/>
      <c r="Y273" s="243"/>
      <c r="Z273" s="243"/>
      <c r="AA273" s="243"/>
      <c r="AB273" s="243"/>
      <c r="AC273" s="243">
        <v>0</v>
      </c>
      <c r="AD273" s="243"/>
      <c r="AE273" s="243"/>
      <c r="AF273" s="243"/>
      <c r="AG273" s="243"/>
      <c r="AH273" s="243"/>
      <c r="AI273" s="243"/>
      <c r="AJ273" s="243"/>
      <c r="AK273" s="243"/>
      <c r="AL273" s="243"/>
      <c r="AM273" s="243">
        <v>0</v>
      </c>
      <c r="AN273" s="243"/>
      <c r="AO273" s="243"/>
      <c r="AP273" s="243"/>
      <c r="AQ273" s="243"/>
      <c r="AR273" s="243"/>
      <c r="AS273" s="243"/>
      <c r="AT273" s="243"/>
      <c r="AU273" s="243">
        <v>0</v>
      </c>
      <c r="AV273" s="243"/>
      <c r="AW273" s="243"/>
      <c r="AX273" s="243"/>
      <c r="AY273" s="243"/>
      <c r="AZ273" s="243"/>
      <c r="BA273" s="243"/>
      <c r="BB273" s="243"/>
      <c r="BC273" s="243"/>
      <c r="BD273" s="243"/>
      <c r="BE273" s="243">
        <v>0</v>
      </c>
      <c r="BF273" s="243"/>
      <c r="BG273" s="243"/>
    </row>
    <row r="274" spans="1:59" ht="25.65" customHeight="1" x14ac:dyDescent="0.25">
      <c r="A274" s="242" t="s">
        <v>382</v>
      </c>
      <c r="B274" s="242"/>
      <c r="C274" s="242"/>
      <c r="D274" s="242"/>
      <c r="E274" s="242"/>
      <c r="F274" s="242"/>
      <c r="G274" s="243">
        <v>0</v>
      </c>
      <c r="H274" s="243"/>
      <c r="I274" s="243"/>
      <c r="J274" s="243"/>
      <c r="K274" s="243"/>
      <c r="L274" s="243">
        <v>0</v>
      </c>
      <c r="M274" s="243"/>
      <c r="N274" s="243"/>
      <c r="O274" s="243"/>
      <c r="P274" s="243"/>
      <c r="Q274" s="243"/>
      <c r="R274" s="243"/>
      <c r="S274" s="243"/>
      <c r="T274" s="243">
        <v>0</v>
      </c>
      <c r="U274" s="243"/>
      <c r="V274" s="243"/>
      <c r="W274" s="243"/>
      <c r="X274" s="243"/>
      <c r="Y274" s="243"/>
      <c r="Z274" s="243"/>
      <c r="AA274" s="243"/>
      <c r="AB274" s="243"/>
      <c r="AC274" s="243">
        <v>0</v>
      </c>
      <c r="AD274" s="243"/>
      <c r="AE274" s="243"/>
      <c r="AF274" s="243"/>
      <c r="AG274" s="243"/>
      <c r="AH274" s="243"/>
      <c r="AI274" s="243"/>
      <c r="AJ274" s="243"/>
      <c r="AK274" s="243"/>
      <c r="AL274" s="243"/>
      <c r="AM274" s="243">
        <v>0</v>
      </c>
      <c r="AN274" s="243"/>
      <c r="AO274" s="243"/>
      <c r="AP274" s="243"/>
      <c r="AQ274" s="243"/>
      <c r="AR274" s="243"/>
      <c r="AS274" s="243"/>
      <c r="AT274" s="243"/>
      <c r="AU274" s="243">
        <v>0</v>
      </c>
      <c r="AV274" s="243"/>
      <c r="AW274" s="243"/>
      <c r="AX274" s="243"/>
      <c r="AY274" s="243"/>
      <c r="AZ274" s="243"/>
      <c r="BA274" s="243"/>
      <c r="BB274" s="243"/>
      <c r="BC274" s="243"/>
      <c r="BD274" s="243"/>
      <c r="BE274" s="243">
        <v>0</v>
      </c>
      <c r="BF274" s="243"/>
      <c r="BG274" s="243"/>
    </row>
    <row r="275" spans="1:59" ht="16.95" customHeight="1" x14ac:dyDescent="0.25">
      <c r="A275" s="242" t="s">
        <v>346</v>
      </c>
      <c r="B275" s="242"/>
      <c r="C275" s="242"/>
      <c r="D275" s="242"/>
      <c r="E275" s="242"/>
      <c r="F275" s="242"/>
      <c r="G275" s="243">
        <v>0</v>
      </c>
      <c r="H275" s="243"/>
      <c r="I275" s="243"/>
      <c r="J275" s="243"/>
      <c r="K275" s="243"/>
      <c r="L275" s="243">
        <v>0</v>
      </c>
      <c r="M275" s="243"/>
      <c r="N275" s="243"/>
      <c r="O275" s="243"/>
      <c r="P275" s="243"/>
      <c r="Q275" s="243"/>
      <c r="R275" s="243"/>
      <c r="S275" s="243"/>
      <c r="T275" s="243">
        <v>0</v>
      </c>
      <c r="U275" s="243"/>
      <c r="V275" s="243"/>
      <c r="W275" s="243"/>
      <c r="X275" s="243"/>
      <c r="Y275" s="243"/>
      <c r="Z275" s="243"/>
      <c r="AA275" s="243"/>
      <c r="AB275" s="243"/>
      <c r="AC275" s="243">
        <v>0</v>
      </c>
      <c r="AD275" s="243"/>
      <c r="AE275" s="243"/>
      <c r="AF275" s="243"/>
      <c r="AG275" s="243"/>
      <c r="AH275" s="243"/>
      <c r="AI275" s="243"/>
      <c r="AJ275" s="243"/>
      <c r="AK275" s="243"/>
      <c r="AL275" s="243"/>
      <c r="AM275" s="243">
        <v>0</v>
      </c>
      <c r="AN275" s="243"/>
      <c r="AO275" s="243"/>
      <c r="AP275" s="243"/>
      <c r="AQ275" s="243"/>
      <c r="AR275" s="243"/>
      <c r="AS275" s="243"/>
      <c r="AT275" s="243"/>
      <c r="AU275" s="243">
        <v>0</v>
      </c>
      <c r="AV275" s="243"/>
      <c r="AW275" s="243"/>
      <c r="AX275" s="243"/>
      <c r="AY275" s="243"/>
      <c r="AZ275" s="243"/>
      <c r="BA275" s="243"/>
      <c r="BB275" s="243"/>
      <c r="BC275" s="243"/>
      <c r="BD275" s="243"/>
      <c r="BE275" s="243">
        <v>0</v>
      </c>
      <c r="BF275" s="243"/>
      <c r="BG275" s="243"/>
    </row>
    <row r="276" spans="1:59" ht="25.65" customHeight="1" x14ac:dyDescent="0.25">
      <c r="A276" s="242" t="s">
        <v>383</v>
      </c>
      <c r="B276" s="242"/>
      <c r="C276" s="242"/>
      <c r="D276" s="242"/>
      <c r="E276" s="242"/>
      <c r="F276" s="242"/>
      <c r="G276" s="243">
        <v>0</v>
      </c>
      <c r="H276" s="243"/>
      <c r="I276" s="243"/>
      <c r="J276" s="243"/>
      <c r="K276" s="243"/>
      <c r="L276" s="243">
        <v>0</v>
      </c>
      <c r="M276" s="243"/>
      <c r="N276" s="243"/>
      <c r="O276" s="243"/>
      <c r="P276" s="243"/>
      <c r="Q276" s="243"/>
      <c r="R276" s="243"/>
      <c r="S276" s="243"/>
      <c r="T276" s="243">
        <v>0</v>
      </c>
      <c r="U276" s="243"/>
      <c r="V276" s="243"/>
      <c r="W276" s="243"/>
      <c r="X276" s="243"/>
      <c r="Y276" s="243"/>
      <c r="Z276" s="243"/>
      <c r="AA276" s="243"/>
      <c r="AB276" s="243"/>
      <c r="AC276" s="243">
        <v>0</v>
      </c>
      <c r="AD276" s="243"/>
      <c r="AE276" s="243"/>
      <c r="AF276" s="243"/>
      <c r="AG276" s="243"/>
      <c r="AH276" s="243"/>
      <c r="AI276" s="243"/>
      <c r="AJ276" s="243"/>
      <c r="AK276" s="243"/>
      <c r="AL276" s="243"/>
      <c r="AM276" s="243">
        <v>0</v>
      </c>
      <c r="AN276" s="243"/>
      <c r="AO276" s="243"/>
      <c r="AP276" s="243"/>
      <c r="AQ276" s="243"/>
      <c r="AR276" s="243"/>
      <c r="AS276" s="243"/>
      <c r="AT276" s="243"/>
      <c r="AU276" s="243">
        <v>0</v>
      </c>
      <c r="AV276" s="243"/>
      <c r="AW276" s="243"/>
      <c r="AX276" s="243"/>
      <c r="AY276" s="243"/>
      <c r="AZ276" s="243"/>
      <c r="BA276" s="243"/>
      <c r="BB276" s="243"/>
      <c r="BC276" s="243"/>
      <c r="BD276" s="243"/>
      <c r="BE276" s="243">
        <v>0</v>
      </c>
      <c r="BF276" s="243"/>
      <c r="BG276" s="243"/>
    </row>
    <row r="277" spans="1:59" ht="16.95" customHeight="1" x14ac:dyDescent="0.25">
      <c r="A277" s="242" t="s">
        <v>349</v>
      </c>
      <c r="B277" s="242"/>
      <c r="C277" s="242"/>
      <c r="D277" s="242"/>
      <c r="E277" s="242"/>
      <c r="F277" s="242"/>
      <c r="G277" s="243">
        <v>0</v>
      </c>
      <c r="H277" s="243"/>
      <c r="I277" s="243"/>
      <c r="J277" s="243"/>
      <c r="K277" s="243"/>
      <c r="L277" s="243">
        <v>0</v>
      </c>
      <c r="M277" s="243"/>
      <c r="N277" s="243"/>
      <c r="O277" s="243"/>
      <c r="P277" s="243"/>
      <c r="Q277" s="243"/>
      <c r="R277" s="243"/>
      <c r="S277" s="243"/>
      <c r="T277" s="243">
        <v>0</v>
      </c>
      <c r="U277" s="243"/>
      <c r="V277" s="243"/>
      <c r="W277" s="243"/>
      <c r="X277" s="243"/>
      <c r="Y277" s="243"/>
      <c r="Z277" s="243"/>
      <c r="AA277" s="243"/>
      <c r="AB277" s="243"/>
      <c r="AC277" s="243">
        <v>0</v>
      </c>
      <c r="AD277" s="243"/>
      <c r="AE277" s="243"/>
      <c r="AF277" s="243"/>
      <c r="AG277" s="243"/>
      <c r="AH277" s="243"/>
      <c r="AI277" s="243"/>
      <c r="AJ277" s="243"/>
      <c r="AK277" s="243"/>
      <c r="AL277" s="243"/>
      <c r="AM277" s="243">
        <v>0</v>
      </c>
      <c r="AN277" s="243"/>
      <c r="AO277" s="243"/>
      <c r="AP277" s="243"/>
      <c r="AQ277" s="243"/>
      <c r="AR277" s="243"/>
      <c r="AS277" s="243"/>
      <c r="AT277" s="243"/>
      <c r="AU277" s="243">
        <v>0</v>
      </c>
      <c r="AV277" s="243"/>
      <c r="AW277" s="243"/>
      <c r="AX277" s="243"/>
      <c r="AY277" s="243"/>
      <c r="AZ277" s="243"/>
      <c r="BA277" s="243"/>
      <c r="BB277" s="243"/>
      <c r="BC277" s="243"/>
      <c r="BD277" s="243"/>
      <c r="BE277" s="243">
        <v>0</v>
      </c>
      <c r="BF277" s="243"/>
      <c r="BG277" s="243"/>
    </row>
    <row r="278" spans="1:59" ht="17.7" customHeight="1" x14ac:dyDescent="0.25">
      <c r="A278" s="242" t="s">
        <v>350</v>
      </c>
      <c r="B278" s="242"/>
      <c r="C278" s="242"/>
      <c r="D278" s="242"/>
      <c r="E278" s="242"/>
      <c r="F278" s="242"/>
      <c r="G278" s="243">
        <v>0</v>
      </c>
      <c r="H278" s="243"/>
      <c r="I278" s="243"/>
      <c r="J278" s="243"/>
      <c r="K278" s="243"/>
      <c r="L278" s="243">
        <v>0</v>
      </c>
      <c r="M278" s="243"/>
      <c r="N278" s="243"/>
      <c r="O278" s="243"/>
      <c r="P278" s="243"/>
      <c r="Q278" s="243"/>
      <c r="R278" s="243"/>
      <c r="S278" s="243"/>
      <c r="T278" s="243">
        <v>0</v>
      </c>
      <c r="U278" s="243"/>
      <c r="V278" s="243"/>
      <c r="W278" s="243"/>
      <c r="X278" s="243"/>
      <c r="Y278" s="243"/>
      <c r="Z278" s="243"/>
      <c r="AA278" s="243"/>
      <c r="AB278" s="243"/>
      <c r="AC278" s="243">
        <v>0</v>
      </c>
      <c r="AD278" s="243"/>
      <c r="AE278" s="243"/>
      <c r="AF278" s="243"/>
      <c r="AG278" s="243"/>
      <c r="AH278" s="243"/>
      <c r="AI278" s="243"/>
      <c r="AJ278" s="243"/>
      <c r="AK278" s="243"/>
      <c r="AL278" s="243"/>
      <c r="AM278" s="243">
        <v>0</v>
      </c>
      <c r="AN278" s="243"/>
      <c r="AO278" s="243"/>
      <c r="AP278" s="243"/>
      <c r="AQ278" s="243"/>
      <c r="AR278" s="243"/>
      <c r="AS278" s="243"/>
      <c r="AT278" s="243"/>
      <c r="AU278" s="243">
        <v>0</v>
      </c>
      <c r="AV278" s="243"/>
      <c r="AW278" s="243"/>
      <c r="AX278" s="243"/>
      <c r="AY278" s="243"/>
      <c r="AZ278" s="243"/>
      <c r="BA278" s="243"/>
      <c r="BB278" s="243"/>
      <c r="BC278" s="243"/>
      <c r="BD278" s="243"/>
      <c r="BE278" s="243">
        <v>0</v>
      </c>
      <c r="BF278" s="243"/>
      <c r="BG278" s="243"/>
    </row>
    <row r="279" spans="1:59" ht="17.7" customHeight="1" x14ac:dyDescent="0.25">
      <c r="A279" s="266" t="s">
        <v>351</v>
      </c>
      <c r="B279" s="266"/>
      <c r="C279" s="266"/>
      <c r="D279" s="266"/>
      <c r="E279" s="266"/>
      <c r="F279" s="266"/>
      <c r="G279" s="267">
        <v>0</v>
      </c>
      <c r="H279" s="267"/>
      <c r="I279" s="267"/>
      <c r="J279" s="267"/>
      <c r="K279" s="267"/>
      <c r="L279" s="267">
        <v>0</v>
      </c>
      <c r="M279" s="267"/>
      <c r="N279" s="267"/>
      <c r="O279" s="267"/>
      <c r="P279" s="267"/>
      <c r="Q279" s="267"/>
      <c r="R279" s="267"/>
      <c r="S279" s="267"/>
      <c r="T279" s="267">
        <v>0</v>
      </c>
      <c r="U279" s="267"/>
      <c r="V279" s="267"/>
      <c r="W279" s="267"/>
      <c r="X279" s="267"/>
      <c r="Y279" s="267"/>
      <c r="Z279" s="267"/>
      <c r="AA279" s="267"/>
      <c r="AB279" s="267"/>
      <c r="AC279" s="267">
        <v>0</v>
      </c>
      <c r="AD279" s="267"/>
      <c r="AE279" s="267"/>
      <c r="AF279" s="267"/>
      <c r="AG279" s="267"/>
      <c r="AH279" s="267"/>
      <c r="AI279" s="267"/>
      <c r="AJ279" s="267"/>
      <c r="AK279" s="267"/>
      <c r="AL279" s="267"/>
      <c r="AM279" s="267">
        <v>0</v>
      </c>
      <c r="AN279" s="267"/>
      <c r="AO279" s="267"/>
      <c r="AP279" s="267"/>
      <c r="AQ279" s="267"/>
      <c r="AR279" s="267"/>
      <c r="AS279" s="267"/>
      <c r="AT279" s="267"/>
      <c r="AU279" s="267">
        <v>0</v>
      </c>
      <c r="AV279" s="267"/>
      <c r="AW279" s="267"/>
      <c r="AX279" s="267"/>
      <c r="AY279" s="267"/>
      <c r="AZ279" s="267"/>
      <c r="BA279" s="267"/>
      <c r="BB279" s="267"/>
      <c r="BC279" s="267"/>
      <c r="BD279" s="267"/>
      <c r="BE279" s="267">
        <v>0</v>
      </c>
      <c r="BF279" s="267"/>
      <c r="BG279" s="267"/>
    </row>
    <row r="280" spans="1:59" ht="16.95" customHeight="1" x14ac:dyDescent="0.25">
      <c r="A280" s="242" t="s">
        <v>343</v>
      </c>
      <c r="B280" s="242"/>
      <c r="C280" s="242"/>
      <c r="D280" s="242"/>
      <c r="E280" s="242"/>
      <c r="F280" s="242"/>
      <c r="G280" s="243">
        <v>0</v>
      </c>
      <c r="H280" s="243"/>
      <c r="I280" s="243"/>
      <c r="J280" s="243"/>
      <c r="K280" s="243"/>
      <c r="L280" s="243">
        <v>0</v>
      </c>
      <c r="M280" s="243"/>
      <c r="N280" s="243"/>
      <c r="O280" s="243"/>
      <c r="P280" s="243"/>
      <c r="Q280" s="243"/>
      <c r="R280" s="243"/>
      <c r="S280" s="243"/>
      <c r="T280" s="243">
        <v>0</v>
      </c>
      <c r="U280" s="243"/>
      <c r="V280" s="243"/>
      <c r="W280" s="243"/>
      <c r="X280" s="243"/>
      <c r="Y280" s="243"/>
      <c r="Z280" s="243"/>
      <c r="AA280" s="243"/>
      <c r="AB280" s="243"/>
      <c r="AC280" s="243">
        <v>0</v>
      </c>
      <c r="AD280" s="243"/>
      <c r="AE280" s="243"/>
      <c r="AF280" s="243"/>
      <c r="AG280" s="243"/>
      <c r="AH280" s="243"/>
      <c r="AI280" s="243"/>
      <c r="AJ280" s="243"/>
      <c r="AK280" s="243"/>
      <c r="AL280" s="243"/>
      <c r="AM280" s="243">
        <v>0</v>
      </c>
      <c r="AN280" s="243"/>
      <c r="AO280" s="243"/>
      <c r="AP280" s="243"/>
      <c r="AQ280" s="243"/>
      <c r="AR280" s="243"/>
      <c r="AS280" s="243"/>
      <c r="AT280" s="243"/>
      <c r="AU280" s="243">
        <v>0</v>
      </c>
      <c r="AV280" s="243"/>
      <c r="AW280" s="243"/>
      <c r="AX280" s="243"/>
      <c r="AY280" s="243"/>
      <c r="AZ280" s="243"/>
      <c r="BA280" s="243"/>
      <c r="BB280" s="243"/>
      <c r="BC280" s="243"/>
      <c r="BD280" s="243"/>
      <c r="BE280" s="243">
        <v>0</v>
      </c>
      <c r="BF280" s="243"/>
      <c r="BG280" s="243"/>
    </row>
    <row r="281" spans="1:59" ht="16.95" customHeight="1" x14ac:dyDescent="0.25">
      <c r="A281" s="242" t="s">
        <v>352</v>
      </c>
      <c r="B281" s="242"/>
      <c r="C281" s="242"/>
      <c r="D281" s="242"/>
      <c r="E281" s="242"/>
      <c r="F281" s="242"/>
      <c r="G281" s="243">
        <v>0</v>
      </c>
      <c r="H281" s="243"/>
      <c r="I281" s="243"/>
      <c r="J281" s="243"/>
      <c r="K281" s="243"/>
      <c r="L281" s="243">
        <v>0</v>
      </c>
      <c r="M281" s="243"/>
      <c r="N281" s="243"/>
      <c r="O281" s="243"/>
      <c r="P281" s="243"/>
      <c r="Q281" s="243"/>
      <c r="R281" s="243"/>
      <c r="S281" s="243"/>
      <c r="T281" s="243">
        <v>0</v>
      </c>
      <c r="U281" s="243"/>
      <c r="V281" s="243"/>
      <c r="W281" s="243"/>
      <c r="X281" s="243"/>
      <c r="Y281" s="243"/>
      <c r="Z281" s="243"/>
      <c r="AA281" s="243"/>
      <c r="AB281" s="243"/>
      <c r="AC281" s="243">
        <v>0</v>
      </c>
      <c r="AD281" s="243"/>
      <c r="AE281" s="243"/>
      <c r="AF281" s="243"/>
      <c r="AG281" s="243"/>
      <c r="AH281" s="243"/>
      <c r="AI281" s="243"/>
      <c r="AJ281" s="243"/>
      <c r="AK281" s="243"/>
      <c r="AL281" s="243"/>
      <c r="AM281" s="243">
        <v>0</v>
      </c>
      <c r="AN281" s="243"/>
      <c r="AO281" s="243"/>
      <c r="AP281" s="243"/>
      <c r="AQ281" s="243"/>
      <c r="AR281" s="243"/>
      <c r="AS281" s="243"/>
      <c r="AT281" s="243"/>
      <c r="AU281" s="243">
        <v>0</v>
      </c>
      <c r="AV281" s="243"/>
      <c r="AW281" s="243"/>
      <c r="AX281" s="243"/>
      <c r="AY281" s="243"/>
      <c r="AZ281" s="243"/>
      <c r="BA281" s="243"/>
      <c r="BB281" s="243"/>
      <c r="BC281" s="243"/>
      <c r="BD281" s="243"/>
      <c r="BE281" s="243">
        <v>0</v>
      </c>
      <c r="BF281" s="243"/>
      <c r="BG281" s="243"/>
    </row>
    <row r="282" spans="1:59" ht="25.65" customHeight="1" x14ac:dyDescent="0.25">
      <c r="A282" s="242" t="s">
        <v>382</v>
      </c>
      <c r="B282" s="242"/>
      <c r="C282" s="242"/>
      <c r="D282" s="242"/>
      <c r="E282" s="242"/>
      <c r="F282" s="242"/>
      <c r="G282" s="243">
        <v>0</v>
      </c>
      <c r="H282" s="243"/>
      <c r="I282" s="243"/>
      <c r="J282" s="243"/>
      <c r="K282" s="243"/>
      <c r="L282" s="243">
        <v>0</v>
      </c>
      <c r="M282" s="243"/>
      <c r="N282" s="243"/>
      <c r="O282" s="243"/>
      <c r="P282" s="243"/>
      <c r="Q282" s="243"/>
      <c r="R282" s="243"/>
      <c r="S282" s="243"/>
      <c r="T282" s="243">
        <v>0</v>
      </c>
      <c r="U282" s="243"/>
      <c r="V282" s="243"/>
      <c r="W282" s="243"/>
      <c r="X282" s="243"/>
      <c r="Y282" s="243"/>
      <c r="Z282" s="243"/>
      <c r="AA282" s="243"/>
      <c r="AB282" s="243"/>
      <c r="AC282" s="243">
        <v>0</v>
      </c>
      <c r="AD282" s="243"/>
      <c r="AE282" s="243"/>
      <c r="AF282" s="243"/>
      <c r="AG282" s="243"/>
      <c r="AH282" s="243"/>
      <c r="AI282" s="243"/>
      <c r="AJ282" s="243"/>
      <c r="AK282" s="243"/>
      <c r="AL282" s="243"/>
      <c r="AM282" s="243">
        <v>0</v>
      </c>
      <c r="AN282" s="243"/>
      <c r="AO282" s="243"/>
      <c r="AP282" s="243"/>
      <c r="AQ282" s="243"/>
      <c r="AR282" s="243"/>
      <c r="AS282" s="243"/>
      <c r="AT282" s="243"/>
      <c r="AU282" s="243">
        <v>0</v>
      </c>
      <c r="AV282" s="243"/>
      <c r="AW282" s="243"/>
      <c r="AX282" s="243"/>
      <c r="AY282" s="243"/>
      <c r="AZ282" s="243"/>
      <c r="BA282" s="243"/>
      <c r="BB282" s="243"/>
      <c r="BC282" s="243"/>
      <c r="BD282" s="243"/>
      <c r="BE282" s="243">
        <v>0</v>
      </c>
      <c r="BF282" s="243"/>
      <c r="BG282" s="243"/>
    </row>
    <row r="283" spans="1:59" ht="16.95" customHeight="1" x14ac:dyDescent="0.25">
      <c r="A283" s="242" t="s">
        <v>346</v>
      </c>
      <c r="B283" s="242"/>
      <c r="C283" s="242"/>
      <c r="D283" s="242"/>
      <c r="E283" s="242"/>
      <c r="F283" s="242"/>
      <c r="G283" s="243">
        <v>0</v>
      </c>
      <c r="H283" s="243"/>
      <c r="I283" s="243"/>
      <c r="J283" s="243"/>
      <c r="K283" s="243"/>
      <c r="L283" s="243">
        <v>0</v>
      </c>
      <c r="M283" s="243"/>
      <c r="N283" s="243"/>
      <c r="O283" s="243"/>
      <c r="P283" s="243"/>
      <c r="Q283" s="243"/>
      <c r="R283" s="243"/>
      <c r="S283" s="243"/>
      <c r="T283" s="243">
        <v>0</v>
      </c>
      <c r="U283" s="243"/>
      <c r="V283" s="243"/>
      <c r="W283" s="243"/>
      <c r="X283" s="243"/>
      <c r="Y283" s="243"/>
      <c r="Z283" s="243"/>
      <c r="AA283" s="243"/>
      <c r="AB283" s="243"/>
      <c r="AC283" s="243">
        <v>0</v>
      </c>
      <c r="AD283" s="243"/>
      <c r="AE283" s="243"/>
      <c r="AF283" s="243"/>
      <c r="AG283" s="243"/>
      <c r="AH283" s="243"/>
      <c r="AI283" s="243"/>
      <c r="AJ283" s="243"/>
      <c r="AK283" s="243"/>
      <c r="AL283" s="243"/>
      <c r="AM283" s="243">
        <v>0</v>
      </c>
      <c r="AN283" s="243"/>
      <c r="AO283" s="243"/>
      <c r="AP283" s="243"/>
      <c r="AQ283" s="243"/>
      <c r="AR283" s="243"/>
      <c r="AS283" s="243"/>
      <c r="AT283" s="243"/>
      <c r="AU283" s="243">
        <v>0</v>
      </c>
      <c r="AV283" s="243"/>
      <c r="AW283" s="243"/>
      <c r="AX283" s="243"/>
      <c r="AY283" s="243"/>
      <c r="AZ283" s="243"/>
      <c r="BA283" s="243"/>
      <c r="BB283" s="243"/>
      <c r="BC283" s="243"/>
      <c r="BD283" s="243"/>
      <c r="BE283" s="243">
        <v>0</v>
      </c>
      <c r="BF283" s="243"/>
      <c r="BG283" s="243"/>
    </row>
    <row r="284" spans="1:59" ht="25.65" customHeight="1" x14ac:dyDescent="0.25">
      <c r="A284" s="242" t="s">
        <v>383</v>
      </c>
      <c r="B284" s="242"/>
      <c r="C284" s="242"/>
      <c r="D284" s="242"/>
      <c r="E284" s="242"/>
      <c r="F284" s="242"/>
      <c r="G284" s="243">
        <v>0</v>
      </c>
      <c r="H284" s="243"/>
      <c r="I284" s="243"/>
      <c r="J284" s="243"/>
      <c r="K284" s="243"/>
      <c r="L284" s="243">
        <v>0</v>
      </c>
      <c r="M284" s="243"/>
      <c r="N284" s="243"/>
      <c r="O284" s="243"/>
      <c r="P284" s="243"/>
      <c r="Q284" s="243"/>
      <c r="R284" s="243"/>
      <c r="S284" s="243"/>
      <c r="T284" s="243">
        <v>0</v>
      </c>
      <c r="U284" s="243"/>
      <c r="V284" s="243"/>
      <c r="W284" s="243"/>
      <c r="X284" s="243"/>
      <c r="Y284" s="243"/>
      <c r="Z284" s="243"/>
      <c r="AA284" s="243"/>
      <c r="AB284" s="243"/>
      <c r="AC284" s="243">
        <v>0</v>
      </c>
      <c r="AD284" s="243"/>
      <c r="AE284" s="243"/>
      <c r="AF284" s="243"/>
      <c r="AG284" s="243"/>
      <c r="AH284" s="243"/>
      <c r="AI284" s="243"/>
      <c r="AJ284" s="243"/>
      <c r="AK284" s="243"/>
      <c r="AL284" s="243"/>
      <c r="AM284" s="243">
        <v>0</v>
      </c>
      <c r="AN284" s="243"/>
      <c r="AO284" s="243"/>
      <c r="AP284" s="243"/>
      <c r="AQ284" s="243"/>
      <c r="AR284" s="243"/>
      <c r="AS284" s="243"/>
      <c r="AT284" s="243"/>
      <c r="AU284" s="243">
        <v>0</v>
      </c>
      <c r="AV284" s="243"/>
      <c r="AW284" s="243"/>
      <c r="AX284" s="243"/>
      <c r="AY284" s="243"/>
      <c r="AZ284" s="243"/>
      <c r="BA284" s="243"/>
      <c r="BB284" s="243"/>
      <c r="BC284" s="243"/>
      <c r="BD284" s="243"/>
      <c r="BE284" s="243">
        <v>0</v>
      </c>
      <c r="BF284" s="243"/>
      <c r="BG284" s="243"/>
    </row>
    <row r="285" spans="1:59" ht="16.95" customHeight="1" x14ac:dyDescent="0.25">
      <c r="A285" s="242" t="s">
        <v>349</v>
      </c>
      <c r="B285" s="242"/>
      <c r="C285" s="242"/>
      <c r="D285" s="242"/>
      <c r="E285" s="242"/>
      <c r="F285" s="242"/>
      <c r="G285" s="243">
        <v>0</v>
      </c>
      <c r="H285" s="243"/>
      <c r="I285" s="243"/>
      <c r="J285" s="243"/>
      <c r="K285" s="243"/>
      <c r="L285" s="243">
        <v>0</v>
      </c>
      <c r="M285" s="243"/>
      <c r="N285" s="243"/>
      <c r="O285" s="243"/>
      <c r="P285" s="243"/>
      <c r="Q285" s="243"/>
      <c r="R285" s="243"/>
      <c r="S285" s="243"/>
      <c r="T285" s="243">
        <v>0</v>
      </c>
      <c r="U285" s="243"/>
      <c r="V285" s="243"/>
      <c r="W285" s="243"/>
      <c r="X285" s="243"/>
      <c r="Y285" s="243"/>
      <c r="Z285" s="243"/>
      <c r="AA285" s="243"/>
      <c r="AB285" s="243"/>
      <c r="AC285" s="243">
        <v>0</v>
      </c>
      <c r="AD285" s="243"/>
      <c r="AE285" s="243"/>
      <c r="AF285" s="243"/>
      <c r="AG285" s="243"/>
      <c r="AH285" s="243"/>
      <c r="AI285" s="243"/>
      <c r="AJ285" s="243"/>
      <c r="AK285" s="243"/>
      <c r="AL285" s="243"/>
      <c r="AM285" s="243">
        <v>0</v>
      </c>
      <c r="AN285" s="243"/>
      <c r="AO285" s="243"/>
      <c r="AP285" s="243"/>
      <c r="AQ285" s="243"/>
      <c r="AR285" s="243"/>
      <c r="AS285" s="243"/>
      <c r="AT285" s="243"/>
      <c r="AU285" s="243">
        <v>0</v>
      </c>
      <c r="AV285" s="243"/>
      <c r="AW285" s="243"/>
      <c r="AX285" s="243"/>
      <c r="AY285" s="243"/>
      <c r="AZ285" s="243"/>
      <c r="BA285" s="243"/>
      <c r="BB285" s="243"/>
      <c r="BC285" s="243"/>
      <c r="BD285" s="243"/>
      <c r="BE285" s="243">
        <v>0</v>
      </c>
      <c r="BF285" s="243"/>
      <c r="BG285" s="243"/>
    </row>
    <row r="286" spans="1:59" ht="17.7" customHeight="1" x14ac:dyDescent="0.25">
      <c r="A286" s="242" t="s">
        <v>350</v>
      </c>
      <c r="B286" s="242"/>
      <c r="C286" s="242"/>
      <c r="D286" s="242"/>
      <c r="E286" s="242"/>
      <c r="F286" s="242"/>
      <c r="G286" s="243">
        <v>0</v>
      </c>
      <c r="H286" s="243"/>
      <c r="I286" s="243"/>
      <c r="J286" s="243"/>
      <c r="K286" s="243"/>
      <c r="L286" s="243">
        <v>0</v>
      </c>
      <c r="M286" s="243"/>
      <c r="N286" s="243"/>
      <c r="O286" s="243"/>
      <c r="P286" s="243"/>
      <c r="Q286" s="243"/>
      <c r="R286" s="243"/>
      <c r="S286" s="243"/>
      <c r="T286" s="243">
        <v>0</v>
      </c>
      <c r="U286" s="243"/>
      <c r="V286" s="243"/>
      <c r="W286" s="243"/>
      <c r="X286" s="243"/>
      <c r="Y286" s="243"/>
      <c r="Z286" s="243"/>
      <c r="AA286" s="243"/>
      <c r="AB286" s="243"/>
      <c r="AC286" s="243">
        <v>0</v>
      </c>
      <c r="AD286" s="243"/>
      <c r="AE286" s="243"/>
      <c r="AF286" s="243"/>
      <c r="AG286" s="243"/>
      <c r="AH286" s="243"/>
      <c r="AI286" s="243"/>
      <c r="AJ286" s="243"/>
      <c r="AK286" s="243"/>
      <c r="AL286" s="243"/>
      <c r="AM286" s="243">
        <v>0</v>
      </c>
      <c r="AN286" s="243"/>
      <c r="AO286" s="243"/>
      <c r="AP286" s="243"/>
      <c r="AQ286" s="243"/>
      <c r="AR286" s="243"/>
      <c r="AS286" s="243"/>
      <c r="AT286" s="243"/>
      <c r="AU286" s="243">
        <v>0</v>
      </c>
      <c r="AV286" s="243"/>
      <c r="AW286" s="243"/>
      <c r="AX286" s="243"/>
      <c r="AY286" s="243"/>
      <c r="AZ286" s="243"/>
      <c r="BA286" s="243"/>
      <c r="BB286" s="243"/>
      <c r="BC286" s="243"/>
      <c r="BD286" s="243"/>
      <c r="BE286" s="243">
        <v>0</v>
      </c>
      <c r="BF286" s="243"/>
      <c r="BG286" s="243"/>
    </row>
    <row r="287" spans="1:59" ht="24.9" customHeight="1" x14ac:dyDescent="0.25">
      <c r="A287" s="266" t="s">
        <v>384</v>
      </c>
      <c r="B287" s="266"/>
      <c r="C287" s="266"/>
      <c r="D287" s="266"/>
      <c r="E287" s="266"/>
      <c r="F287" s="266"/>
      <c r="G287" s="267">
        <v>0</v>
      </c>
      <c r="H287" s="267"/>
      <c r="I287" s="267"/>
      <c r="J287" s="267"/>
      <c r="K287" s="267"/>
      <c r="L287" s="267">
        <v>0</v>
      </c>
      <c r="M287" s="267"/>
      <c r="N287" s="267"/>
      <c r="O287" s="267"/>
      <c r="P287" s="267"/>
      <c r="Q287" s="267"/>
      <c r="R287" s="267"/>
      <c r="S287" s="267"/>
      <c r="T287" s="267">
        <v>0</v>
      </c>
      <c r="U287" s="267"/>
      <c r="V287" s="267"/>
      <c r="W287" s="267"/>
      <c r="X287" s="267"/>
      <c r="Y287" s="267"/>
      <c r="Z287" s="267"/>
      <c r="AA287" s="267"/>
      <c r="AB287" s="267"/>
      <c r="AC287" s="267">
        <v>0</v>
      </c>
      <c r="AD287" s="267"/>
      <c r="AE287" s="267"/>
      <c r="AF287" s="267"/>
      <c r="AG287" s="267"/>
      <c r="AH287" s="267"/>
      <c r="AI287" s="267"/>
      <c r="AJ287" s="267"/>
      <c r="AK287" s="267"/>
      <c r="AL287" s="267"/>
      <c r="AM287" s="267">
        <v>0</v>
      </c>
      <c r="AN287" s="267"/>
      <c r="AO287" s="267"/>
      <c r="AP287" s="267"/>
      <c r="AQ287" s="267"/>
      <c r="AR287" s="267"/>
      <c r="AS287" s="267"/>
      <c r="AT287" s="267"/>
      <c r="AU287" s="267">
        <v>0</v>
      </c>
      <c r="AV287" s="267"/>
      <c r="AW287" s="267"/>
      <c r="AX287" s="267"/>
      <c r="AY287" s="267"/>
      <c r="AZ287" s="267"/>
      <c r="BA287" s="267"/>
      <c r="BB287" s="267"/>
      <c r="BC287" s="267"/>
      <c r="BD287" s="267"/>
      <c r="BE287" s="267">
        <v>0</v>
      </c>
      <c r="BF287" s="267"/>
      <c r="BG287" s="267"/>
    </row>
    <row r="288" spans="1:59" ht="17.7" customHeight="1" x14ac:dyDescent="0.25">
      <c r="A288" s="242" t="s">
        <v>354</v>
      </c>
      <c r="B288" s="242"/>
      <c r="C288" s="242"/>
      <c r="D288" s="242"/>
      <c r="E288" s="242"/>
      <c r="F288" s="242"/>
      <c r="G288" s="243">
        <v>0</v>
      </c>
      <c r="H288" s="243"/>
      <c r="I288" s="243"/>
      <c r="J288" s="243"/>
      <c r="K288" s="243"/>
      <c r="L288" s="243">
        <v>0</v>
      </c>
      <c r="M288" s="243"/>
      <c r="N288" s="243"/>
      <c r="O288" s="243"/>
      <c r="P288" s="243"/>
      <c r="Q288" s="243"/>
      <c r="R288" s="243"/>
      <c r="S288" s="243"/>
      <c r="T288" s="243">
        <v>0</v>
      </c>
      <c r="U288" s="243"/>
      <c r="V288" s="243"/>
      <c r="W288" s="243"/>
      <c r="X288" s="243"/>
      <c r="Y288" s="243"/>
      <c r="Z288" s="243"/>
      <c r="AA288" s="243"/>
      <c r="AB288" s="243"/>
      <c r="AC288" s="243">
        <v>0</v>
      </c>
      <c r="AD288" s="243"/>
      <c r="AE288" s="243"/>
      <c r="AF288" s="243"/>
      <c r="AG288" s="243"/>
      <c r="AH288" s="243"/>
      <c r="AI288" s="243"/>
      <c r="AJ288" s="243"/>
      <c r="AK288" s="243"/>
      <c r="AL288" s="243"/>
      <c r="AM288" s="243">
        <v>0</v>
      </c>
      <c r="AN288" s="243"/>
      <c r="AO288" s="243"/>
      <c r="AP288" s="243"/>
      <c r="AQ288" s="243"/>
      <c r="AR288" s="243"/>
      <c r="AS288" s="243"/>
      <c r="AT288" s="243"/>
      <c r="AU288" s="243">
        <v>0</v>
      </c>
      <c r="AV288" s="243"/>
      <c r="AW288" s="243"/>
      <c r="AX288" s="243"/>
      <c r="AY288" s="243"/>
      <c r="AZ288" s="243"/>
      <c r="BA288" s="243"/>
      <c r="BB288" s="243"/>
      <c r="BC288" s="243"/>
      <c r="BD288" s="243"/>
      <c r="BE288" s="243">
        <v>0</v>
      </c>
      <c r="BF288" s="243"/>
      <c r="BG288" s="243"/>
    </row>
    <row r="289" spans="1:59" ht="18" customHeight="1" x14ac:dyDescent="0.25">
      <c r="A289" s="240" t="s">
        <v>355</v>
      </c>
      <c r="B289" s="240"/>
      <c r="C289" s="240"/>
      <c r="D289" s="240"/>
      <c r="E289" s="240"/>
      <c r="F289" s="240"/>
      <c r="G289" s="241">
        <v>0</v>
      </c>
      <c r="H289" s="241"/>
      <c r="I289" s="241"/>
      <c r="J289" s="241"/>
      <c r="K289" s="241"/>
      <c r="L289" s="241">
        <v>0</v>
      </c>
      <c r="M289" s="241"/>
      <c r="N289" s="241"/>
      <c r="O289" s="241"/>
      <c r="P289" s="241"/>
      <c r="Q289" s="241"/>
      <c r="R289" s="241"/>
      <c r="S289" s="241"/>
      <c r="T289" s="241">
        <v>0</v>
      </c>
      <c r="U289" s="241"/>
      <c r="V289" s="241"/>
      <c r="W289" s="241"/>
      <c r="X289" s="241"/>
      <c r="Y289" s="241"/>
      <c r="Z289" s="241"/>
      <c r="AA289" s="241"/>
      <c r="AB289" s="241"/>
      <c r="AC289" s="241">
        <v>0</v>
      </c>
      <c r="AD289" s="241"/>
      <c r="AE289" s="241"/>
      <c r="AF289" s="241"/>
      <c r="AG289" s="241"/>
      <c r="AH289" s="241"/>
      <c r="AI289" s="241"/>
      <c r="AJ289" s="241"/>
      <c r="AK289" s="241"/>
      <c r="AL289" s="241"/>
      <c r="AM289" s="241">
        <v>0</v>
      </c>
      <c r="AN289" s="241"/>
      <c r="AO289" s="241"/>
      <c r="AP289" s="241"/>
      <c r="AQ289" s="241"/>
      <c r="AR289" s="241"/>
      <c r="AS289" s="241"/>
      <c r="AT289" s="241"/>
      <c r="AU289" s="241">
        <v>0</v>
      </c>
      <c r="AV289" s="241"/>
      <c r="AW289" s="241"/>
      <c r="AX289" s="241"/>
      <c r="AY289" s="241"/>
      <c r="AZ289" s="241"/>
      <c r="BA289" s="241"/>
      <c r="BB289" s="241"/>
      <c r="BC289" s="241"/>
      <c r="BD289" s="241"/>
      <c r="BE289" s="241">
        <v>0</v>
      </c>
      <c r="BF289" s="241"/>
      <c r="BG289" s="241"/>
    </row>
    <row r="290" spans="1:59" ht="4.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6.5" customHeight="1" x14ac:dyDescent="0.25">
      <c r="A291" s="236" t="s">
        <v>385</v>
      </c>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6"/>
      <c r="AL291" s="236"/>
      <c r="AM291" s="236"/>
      <c r="AN291" s="236"/>
      <c r="AO291" s="236"/>
      <c r="AP291" s="236"/>
      <c r="AQ291" s="236"/>
      <c r="AR291" s="236"/>
      <c r="AS291" s="236"/>
      <c r="AT291" s="236"/>
      <c r="AU291" s="236"/>
      <c r="AV291" s="236"/>
      <c r="AW291" s="236"/>
      <c r="AX291" s="236"/>
      <c r="AY291" s="236"/>
      <c r="AZ291" s="236"/>
      <c r="BA291" s="236"/>
      <c r="BB291" s="236"/>
      <c r="BC291" s="236"/>
      <c r="BD291" s="236"/>
      <c r="BE291" s="236"/>
      <c r="BF291" s="236"/>
      <c r="BG291" s="236"/>
    </row>
    <row r="292" spans="1:59" ht="15.75" customHeight="1" x14ac:dyDescent="0.25">
      <c r="A292" s="236" t="s">
        <v>386</v>
      </c>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c r="AA292" s="236"/>
      <c r="AB292" s="236"/>
      <c r="AC292" s="236"/>
      <c r="AD292" s="236"/>
      <c r="AE292" s="236"/>
      <c r="AF292" s="236"/>
      <c r="AG292" s="236"/>
      <c r="AH292" s="236"/>
      <c r="AI292" s="236"/>
      <c r="AJ292" s="236"/>
      <c r="AK292" s="236"/>
      <c r="AL292" s="236"/>
      <c r="AM292" s="236"/>
      <c r="AN292" s="236"/>
      <c r="AO292" s="236"/>
      <c r="AP292" s="236"/>
      <c r="AQ292" s="236"/>
      <c r="AR292" s="236"/>
      <c r="AS292" s="236"/>
      <c r="AT292" s="236"/>
      <c r="AU292" s="236"/>
      <c r="AV292" s="236"/>
      <c r="AW292" s="236"/>
      <c r="AX292" s="236"/>
      <c r="AY292" s="236"/>
      <c r="AZ292" s="236"/>
      <c r="BA292" s="236"/>
      <c r="BB292" s="236"/>
      <c r="BC292" s="236"/>
      <c r="BD292" s="236"/>
      <c r="BE292" s="236"/>
      <c r="BF292" s="236"/>
      <c r="BG292" s="236"/>
    </row>
    <row r="293" spans="1:59" ht="14.25" customHeight="1" x14ac:dyDescent="0.25">
      <c r="A293" s="236" t="s">
        <v>387</v>
      </c>
      <c r="B293" s="236"/>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c r="Z293" s="236"/>
      <c r="AA293" s="236"/>
      <c r="AB293" s="236"/>
      <c r="AC293" s="236"/>
      <c r="AD293" s="236"/>
      <c r="AE293" s="236"/>
      <c r="AF293" s="236"/>
      <c r="AG293" s="236"/>
      <c r="AH293" s="236"/>
      <c r="AI293" s="236"/>
      <c r="AJ293" s="236"/>
      <c r="AK293" s="236"/>
      <c r="AL293" s="236"/>
      <c r="AM293" s="236"/>
      <c r="AN293" s="236"/>
      <c r="AO293" s="236"/>
      <c r="AP293" s="236"/>
      <c r="AQ293" s="236"/>
      <c r="AR293" s="236"/>
      <c r="AS293" s="236"/>
      <c r="AT293" s="236"/>
      <c r="AU293" s="236"/>
      <c r="AV293" s="236"/>
      <c r="AW293" s="236"/>
      <c r="AX293" s="236"/>
      <c r="AY293" s="236"/>
      <c r="AZ293" s="236"/>
      <c r="BA293" s="236"/>
      <c r="BB293" s="236"/>
      <c r="BC293" s="236"/>
      <c r="BD293" s="236"/>
      <c r="BE293" s="236"/>
      <c r="BF293" s="236"/>
      <c r="BG293" s="236"/>
    </row>
    <row r="294" spans="1:59" ht="12" customHeight="1" x14ac:dyDescent="0.25"/>
    <row r="295" spans="1:59" ht="17.7" customHeight="1" x14ac:dyDescent="0.25">
      <c r="A295" s="244" t="s">
        <v>388</v>
      </c>
      <c r="B295" s="244"/>
      <c r="C295" s="244"/>
      <c r="D295" s="244"/>
      <c r="E295" s="244"/>
      <c r="F295" s="244"/>
      <c r="G295" s="244"/>
      <c r="H295" s="244"/>
      <c r="I295" s="244"/>
      <c r="J295" s="244"/>
      <c r="K295" s="244"/>
      <c r="L295" s="244"/>
      <c r="M295" s="244"/>
      <c r="N295" s="244"/>
      <c r="O295" s="244"/>
      <c r="P295" s="244"/>
      <c r="Q295" s="244"/>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244"/>
      <c r="AT295" s="244"/>
      <c r="AU295" s="244"/>
      <c r="AV295" s="244"/>
      <c r="AW295" s="244"/>
      <c r="AX295" s="244"/>
      <c r="AY295" s="244"/>
      <c r="AZ295" s="244"/>
      <c r="BA295" s="244"/>
      <c r="BB295" s="244"/>
      <c r="BC295" s="244"/>
      <c r="BD295" s="244"/>
      <c r="BE295" s="244"/>
      <c r="BF295" s="244"/>
      <c r="BG295" s="244"/>
    </row>
    <row r="296" spans="1:59" ht="2.8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ht="19.5" customHeight="1" x14ac:dyDescent="0.25">
      <c r="A297" s="245" t="s">
        <v>334</v>
      </c>
      <c r="B297" s="245"/>
      <c r="C297" s="245"/>
      <c r="D297" s="245"/>
      <c r="E297" s="245"/>
      <c r="F297" s="245"/>
      <c r="G297" s="245"/>
      <c r="H297" s="245"/>
      <c r="I297" s="245"/>
      <c r="J297" s="245"/>
      <c r="K297" s="245"/>
      <c r="L297" s="245"/>
      <c r="M297" s="245"/>
      <c r="N297" s="245"/>
      <c r="O297" s="245" t="s">
        <v>389</v>
      </c>
      <c r="P297" s="245"/>
      <c r="Q297" s="245"/>
      <c r="R297" s="245"/>
      <c r="S297" s="245"/>
      <c r="T297" s="245"/>
      <c r="U297" s="245"/>
      <c r="V297" s="245"/>
      <c r="W297" s="245"/>
      <c r="X297" s="245"/>
      <c r="Y297" s="245"/>
      <c r="Z297" s="245" t="s">
        <v>390</v>
      </c>
      <c r="AA297" s="245"/>
      <c r="AB297" s="245"/>
      <c r="AC297" s="245"/>
      <c r="AD297" s="245"/>
      <c r="AE297" s="245"/>
      <c r="AF297" s="245"/>
      <c r="AG297" s="245"/>
      <c r="AH297" s="245"/>
      <c r="AI297" s="245"/>
      <c r="AJ297" s="245"/>
      <c r="AK297" s="245"/>
      <c r="AL297" s="245"/>
      <c r="AM297" s="245"/>
      <c r="AN297" s="245" t="s">
        <v>391</v>
      </c>
      <c r="AO297" s="245"/>
      <c r="AP297" s="245"/>
      <c r="AQ297" s="245"/>
      <c r="AR297" s="245"/>
      <c r="AS297" s="245"/>
      <c r="AT297" s="245"/>
      <c r="AU297" s="245"/>
      <c r="AV297" s="245"/>
      <c r="AW297" s="245"/>
      <c r="AX297" s="245"/>
      <c r="AY297" s="245"/>
      <c r="AZ297" s="245"/>
      <c r="BA297" s="245" t="s">
        <v>392</v>
      </c>
      <c r="BB297" s="245"/>
      <c r="BC297" s="245"/>
      <c r="BD297" s="245"/>
      <c r="BE297" s="245"/>
      <c r="BF297" s="245"/>
      <c r="BG297" s="245"/>
    </row>
    <row r="298" spans="1:59" ht="17.100000000000001" customHeight="1" x14ac:dyDescent="0.25">
      <c r="A298" s="272" t="s">
        <v>393</v>
      </c>
      <c r="B298" s="272"/>
      <c r="C298" s="272"/>
      <c r="D298" s="272"/>
      <c r="E298" s="272"/>
      <c r="F298" s="272"/>
      <c r="G298" s="272"/>
      <c r="H298" s="272"/>
      <c r="I298" s="272"/>
      <c r="J298" s="272"/>
      <c r="K298" s="272"/>
      <c r="L298" s="272"/>
      <c r="M298" s="272"/>
      <c r="N298" s="272"/>
      <c r="O298" s="270">
        <v>0</v>
      </c>
      <c r="P298" s="270"/>
      <c r="Q298" s="270"/>
      <c r="R298" s="270"/>
      <c r="S298" s="270"/>
      <c r="T298" s="270"/>
      <c r="U298" s="270"/>
      <c r="V298" s="270"/>
      <c r="W298" s="270"/>
      <c r="X298" s="270"/>
      <c r="Y298" s="270"/>
      <c r="Z298" s="270">
        <v>0</v>
      </c>
      <c r="AA298" s="270"/>
      <c r="AB298" s="270"/>
      <c r="AC298" s="270"/>
      <c r="AD298" s="270"/>
      <c r="AE298" s="270"/>
      <c r="AF298" s="270"/>
      <c r="AG298" s="270"/>
      <c r="AH298" s="270"/>
      <c r="AI298" s="270"/>
      <c r="AJ298" s="270"/>
      <c r="AK298" s="270"/>
      <c r="AL298" s="270"/>
      <c r="AM298" s="270"/>
      <c r="AN298" s="270">
        <v>0</v>
      </c>
      <c r="AO298" s="270"/>
      <c r="AP298" s="270"/>
      <c r="AQ298" s="270"/>
      <c r="AR298" s="270"/>
      <c r="AS298" s="270"/>
      <c r="AT298" s="270"/>
      <c r="AU298" s="270"/>
      <c r="AV298" s="270"/>
      <c r="AW298" s="270"/>
      <c r="AX298" s="270"/>
      <c r="AY298" s="270"/>
      <c r="AZ298" s="270"/>
      <c r="BA298" s="270">
        <v>0</v>
      </c>
      <c r="BB298" s="270"/>
      <c r="BC298" s="270"/>
      <c r="BD298" s="270"/>
      <c r="BE298" s="270"/>
      <c r="BF298" s="270"/>
      <c r="BG298" s="270"/>
    </row>
    <row r="299" spans="1:59" ht="17.100000000000001" customHeight="1" x14ac:dyDescent="0.25">
      <c r="A299" s="266" t="s">
        <v>394</v>
      </c>
      <c r="B299" s="266"/>
      <c r="C299" s="266"/>
      <c r="D299" s="266"/>
      <c r="E299" s="266"/>
      <c r="F299" s="266"/>
      <c r="G299" s="266"/>
      <c r="H299" s="266"/>
      <c r="I299" s="266"/>
      <c r="J299" s="266"/>
      <c r="K299" s="266"/>
      <c r="L299" s="266"/>
      <c r="M299" s="266"/>
      <c r="N299" s="266"/>
      <c r="O299" s="267">
        <v>0</v>
      </c>
      <c r="P299" s="267"/>
      <c r="Q299" s="267"/>
      <c r="R299" s="267"/>
      <c r="S299" s="267"/>
      <c r="T299" s="267"/>
      <c r="U299" s="267"/>
      <c r="V299" s="267"/>
      <c r="W299" s="267"/>
      <c r="X299" s="267"/>
      <c r="Y299" s="267"/>
      <c r="Z299" s="267">
        <v>0</v>
      </c>
      <c r="AA299" s="267"/>
      <c r="AB299" s="267"/>
      <c r="AC299" s="267"/>
      <c r="AD299" s="267"/>
      <c r="AE299" s="267"/>
      <c r="AF299" s="267"/>
      <c r="AG299" s="267"/>
      <c r="AH299" s="267"/>
      <c r="AI299" s="267"/>
      <c r="AJ299" s="267"/>
      <c r="AK299" s="267"/>
      <c r="AL299" s="267"/>
      <c r="AM299" s="267"/>
      <c r="AN299" s="267">
        <v>0</v>
      </c>
      <c r="AO299" s="267"/>
      <c r="AP299" s="267"/>
      <c r="AQ299" s="267"/>
      <c r="AR299" s="267"/>
      <c r="AS299" s="267"/>
      <c r="AT299" s="267"/>
      <c r="AU299" s="267"/>
      <c r="AV299" s="267"/>
      <c r="AW299" s="267"/>
      <c r="AX299" s="267"/>
      <c r="AY299" s="267"/>
      <c r="AZ299" s="267"/>
      <c r="BA299" s="267">
        <v>0</v>
      </c>
      <c r="BB299" s="267"/>
      <c r="BC299" s="267"/>
      <c r="BD299" s="267"/>
      <c r="BE299" s="267"/>
      <c r="BF299" s="267"/>
      <c r="BG299" s="267"/>
    </row>
    <row r="300" spans="1:59" ht="17.100000000000001" customHeight="1" x14ac:dyDescent="0.25">
      <c r="A300" s="242" t="s">
        <v>395</v>
      </c>
      <c r="B300" s="242"/>
      <c r="C300" s="242"/>
      <c r="D300" s="242"/>
      <c r="E300" s="242"/>
      <c r="F300" s="242"/>
      <c r="G300" s="242"/>
      <c r="H300" s="242"/>
      <c r="I300" s="242"/>
      <c r="J300" s="242"/>
      <c r="K300" s="242"/>
      <c r="L300" s="242"/>
      <c r="M300" s="242"/>
      <c r="N300" s="242"/>
      <c r="O300" s="243">
        <v>0</v>
      </c>
      <c r="P300" s="243"/>
      <c r="Q300" s="243"/>
      <c r="R300" s="243"/>
      <c r="S300" s="243"/>
      <c r="T300" s="243"/>
      <c r="U300" s="243"/>
      <c r="V300" s="243"/>
      <c r="W300" s="243"/>
      <c r="X300" s="243"/>
      <c r="Y300" s="243"/>
      <c r="Z300" s="243">
        <v>0</v>
      </c>
      <c r="AA300" s="243"/>
      <c r="AB300" s="243"/>
      <c r="AC300" s="243"/>
      <c r="AD300" s="243"/>
      <c r="AE300" s="243"/>
      <c r="AF300" s="243"/>
      <c r="AG300" s="243"/>
      <c r="AH300" s="243"/>
      <c r="AI300" s="243"/>
      <c r="AJ300" s="243"/>
      <c r="AK300" s="243"/>
      <c r="AL300" s="243"/>
      <c r="AM300" s="243"/>
      <c r="AN300" s="243">
        <v>0</v>
      </c>
      <c r="AO300" s="243"/>
      <c r="AP300" s="243"/>
      <c r="AQ300" s="243"/>
      <c r="AR300" s="243"/>
      <c r="AS300" s="243"/>
      <c r="AT300" s="243"/>
      <c r="AU300" s="243"/>
      <c r="AV300" s="243"/>
      <c r="AW300" s="243"/>
      <c r="AX300" s="243"/>
      <c r="AY300" s="243"/>
      <c r="AZ300" s="243"/>
      <c r="BA300" s="243">
        <v>0</v>
      </c>
      <c r="BB300" s="243"/>
      <c r="BC300" s="243"/>
      <c r="BD300" s="243"/>
      <c r="BE300" s="243"/>
      <c r="BF300" s="243"/>
      <c r="BG300" s="243"/>
    </row>
    <row r="301" spans="1:59" ht="17.100000000000001" customHeight="1" x14ac:dyDescent="0.25">
      <c r="A301" s="242" t="s">
        <v>396</v>
      </c>
      <c r="B301" s="242"/>
      <c r="C301" s="242"/>
      <c r="D301" s="242"/>
      <c r="E301" s="242"/>
      <c r="F301" s="242"/>
      <c r="G301" s="242"/>
      <c r="H301" s="242"/>
      <c r="I301" s="242"/>
      <c r="J301" s="242"/>
      <c r="K301" s="242"/>
      <c r="L301" s="242"/>
      <c r="M301" s="242"/>
      <c r="N301" s="242"/>
      <c r="O301" s="243">
        <v>0</v>
      </c>
      <c r="P301" s="243"/>
      <c r="Q301" s="243"/>
      <c r="R301" s="243"/>
      <c r="S301" s="243"/>
      <c r="T301" s="243"/>
      <c r="U301" s="243"/>
      <c r="V301" s="243"/>
      <c r="W301" s="243"/>
      <c r="X301" s="243"/>
      <c r="Y301" s="243"/>
      <c r="Z301" s="243">
        <v>0</v>
      </c>
      <c r="AA301" s="243"/>
      <c r="AB301" s="243"/>
      <c r="AC301" s="243"/>
      <c r="AD301" s="243"/>
      <c r="AE301" s="243"/>
      <c r="AF301" s="243"/>
      <c r="AG301" s="243"/>
      <c r="AH301" s="243"/>
      <c r="AI301" s="243"/>
      <c r="AJ301" s="243"/>
      <c r="AK301" s="243"/>
      <c r="AL301" s="243"/>
      <c r="AM301" s="243"/>
      <c r="AN301" s="243">
        <v>0</v>
      </c>
      <c r="AO301" s="243"/>
      <c r="AP301" s="243"/>
      <c r="AQ301" s="243"/>
      <c r="AR301" s="243"/>
      <c r="AS301" s="243"/>
      <c r="AT301" s="243"/>
      <c r="AU301" s="243"/>
      <c r="AV301" s="243"/>
      <c r="AW301" s="243"/>
      <c r="AX301" s="243"/>
      <c r="AY301" s="243"/>
      <c r="AZ301" s="243"/>
      <c r="BA301" s="243">
        <v>0</v>
      </c>
      <c r="BB301" s="243"/>
      <c r="BC301" s="243"/>
      <c r="BD301" s="243"/>
      <c r="BE301" s="243"/>
      <c r="BF301" s="243"/>
      <c r="BG301" s="243"/>
    </row>
    <row r="302" spans="1:59" ht="17.100000000000001" customHeight="1" x14ac:dyDescent="0.25">
      <c r="A302" s="242" t="s">
        <v>397</v>
      </c>
      <c r="B302" s="242"/>
      <c r="C302" s="242"/>
      <c r="D302" s="242"/>
      <c r="E302" s="242"/>
      <c r="F302" s="242"/>
      <c r="G302" s="242"/>
      <c r="H302" s="242"/>
      <c r="I302" s="242"/>
      <c r="J302" s="242"/>
      <c r="K302" s="242"/>
      <c r="L302" s="242"/>
      <c r="M302" s="242"/>
      <c r="N302" s="242"/>
      <c r="O302" s="243">
        <v>0</v>
      </c>
      <c r="P302" s="243"/>
      <c r="Q302" s="243"/>
      <c r="R302" s="243"/>
      <c r="S302" s="243"/>
      <c r="T302" s="243"/>
      <c r="U302" s="243"/>
      <c r="V302" s="243"/>
      <c r="W302" s="243"/>
      <c r="X302" s="243"/>
      <c r="Y302" s="243"/>
      <c r="Z302" s="243">
        <v>0</v>
      </c>
      <c r="AA302" s="243"/>
      <c r="AB302" s="243"/>
      <c r="AC302" s="243"/>
      <c r="AD302" s="243"/>
      <c r="AE302" s="243"/>
      <c r="AF302" s="243"/>
      <c r="AG302" s="243"/>
      <c r="AH302" s="243"/>
      <c r="AI302" s="243"/>
      <c r="AJ302" s="243"/>
      <c r="AK302" s="243"/>
      <c r="AL302" s="243"/>
      <c r="AM302" s="243"/>
      <c r="AN302" s="243">
        <v>0</v>
      </c>
      <c r="AO302" s="243"/>
      <c r="AP302" s="243"/>
      <c r="AQ302" s="243"/>
      <c r="AR302" s="243"/>
      <c r="AS302" s="243"/>
      <c r="AT302" s="243"/>
      <c r="AU302" s="243"/>
      <c r="AV302" s="243"/>
      <c r="AW302" s="243"/>
      <c r="AX302" s="243"/>
      <c r="AY302" s="243"/>
      <c r="AZ302" s="243"/>
      <c r="BA302" s="243">
        <v>0</v>
      </c>
      <c r="BB302" s="243"/>
      <c r="BC302" s="243"/>
      <c r="BD302" s="243"/>
      <c r="BE302" s="243"/>
      <c r="BF302" s="243"/>
      <c r="BG302" s="243"/>
    </row>
    <row r="303" spans="1:59" ht="17.100000000000001" customHeight="1" x14ac:dyDescent="0.25">
      <c r="A303" s="242" t="s">
        <v>398</v>
      </c>
      <c r="B303" s="242"/>
      <c r="C303" s="242"/>
      <c r="D303" s="242"/>
      <c r="E303" s="242"/>
      <c r="F303" s="242"/>
      <c r="G303" s="242"/>
      <c r="H303" s="242"/>
      <c r="I303" s="242"/>
      <c r="J303" s="242"/>
      <c r="K303" s="242"/>
      <c r="L303" s="242"/>
      <c r="M303" s="242"/>
      <c r="N303" s="242"/>
      <c r="O303" s="243">
        <v>0</v>
      </c>
      <c r="P303" s="243"/>
      <c r="Q303" s="243"/>
      <c r="R303" s="243"/>
      <c r="S303" s="243"/>
      <c r="T303" s="243"/>
      <c r="U303" s="243"/>
      <c r="V303" s="243"/>
      <c r="W303" s="243"/>
      <c r="X303" s="243"/>
      <c r="Y303" s="243"/>
      <c r="Z303" s="243">
        <v>0</v>
      </c>
      <c r="AA303" s="243"/>
      <c r="AB303" s="243"/>
      <c r="AC303" s="243"/>
      <c r="AD303" s="243"/>
      <c r="AE303" s="243"/>
      <c r="AF303" s="243"/>
      <c r="AG303" s="243"/>
      <c r="AH303" s="243"/>
      <c r="AI303" s="243"/>
      <c r="AJ303" s="243"/>
      <c r="AK303" s="243"/>
      <c r="AL303" s="243"/>
      <c r="AM303" s="243"/>
      <c r="AN303" s="243">
        <v>0</v>
      </c>
      <c r="AO303" s="243"/>
      <c r="AP303" s="243"/>
      <c r="AQ303" s="243"/>
      <c r="AR303" s="243"/>
      <c r="AS303" s="243"/>
      <c r="AT303" s="243"/>
      <c r="AU303" s="243"/>
      <c r="AV303" s="243"/>
      <c r="AW303" s="243"/>
      <c r="AX303" s="243"/>
      <c r="AY303" s="243"/>
      <c r="AZ303" s="243"/>
      <c r="BA303" s="243">
        <v>0</v>
      </c>
      <c r="BB303" s="243"/>
      <c r="BC303" s="243"/>
      <c r="BD303" s="243"/>
      <c r="BE303" s="243"/>
      <c r="BF303" s="243"/>
      <c r="BG303" s="243"/>
    </row>
    <row r="304" spans="1:59" ht="17.100000000000001" customHeight="1" x14ac:dyDescent="0.25">
      <c r="A304" s="266" t="s">
        <v>351</v>
      </c>
      <c r="B304" s="266"/>
      <c r="C304" s="266"/>
      <c r="D304" s="266"/>
      <c r="E304" s="266"/>
      <c r="F304" s="266"/>
      <c r="G304" s="266"/>
      <c r="H304" s="266"/>
      <c r="I304" s="266"/>
      <c r="J304" s="266"/>
      <c r="K304" s="266"/>
      <c r="L304" s="266"/>
      <c r="M304" s="266"/>
      <c r="N304" s="266"/>
      <c r="O304" s="267">
        <v>0</v>
      </c>
      <c r="P304" s="267"/>
      <c r="Q304" s="267"/>
      <c r="R304" s="267"/>
      <c r="S304" s="267"/>
      <c r="T304" s="267"/>
      <c r="U304" s="267"/>
      <c r="V304" s="267"/>
      <c r="W304" s="267"/>
      <c r="X304" s="267"/>
      <c r="Y304" s="267"/>
      <c r="Z304" s="267">
        <v>0</v>
      </c>
      <c r="AA304" s="267"/>
      <c r="AB304" s="267"/>
      <c r="AC304" s="267"/>
      <c r="AD304" s="267"/>
      <c r="AE304" s="267"/>
      <c r="AF304" s="267"/>
      <c r="AG304" s="267"/>
      <c r="AH304" s="267"/>
      <c r="AI304" s="267"/>
      <c r="AJ304" s="267"/>
      <c r="AK304" s="267"/>
      <c r="AL304" s="267"/>
      <c r="AM304" s="267"/>
      <c r="AN304" s="267">
        <v>0</v>
      </c>
      <c r="AO304" s="267"/>
      <c r="AP304" s="267"/>
      <c r="AQ304" s="267"/>
      <c r="AR304" s="267"/>
      <c r="AS304" s="267"/>
      <c r="AT304" s="267"/>
      <c r="AU304" s="267"/>
      <c r="AV304" s="267"/>
      <c r="AW304" s="267"/>
      <c r="AX304" s="267"/>
      <c r="AY304" s="267"/>
      <c r="AZ304" s="267"/>
      <c r="BA304" s="267">
        <v>0</v>
      </c>
      <c r="BB304" s="267"/>
      <c r="BC304" s="267"/>
      <c r="BD304" s="267"/>
      <c r="BE304" s="267"/>
      <c r="BF304" s="267"/>
      <c r="BG304" s="267"/>
    </row>
    <row r="305" spans="1:59" ht="17.100000000000001" customHeight="1" x14ac:dyDescent="0.25">
      <c r="A305" s="242" t="s">
        <v>395</v>
      </c>
      <c r="B305" s="242"/>
      <c r="C305" s="242"/>
      <c r="D305" s="242"/>
      <c r="E305" s="242"/>
      <c r="F305" s="242"/>
      <c r="G305" s="242"/>
      <c r="H305" s="242"/>
      <c r="I305" s="242"/>
      <c r="J305" s="242"/>
      <c r="K305" s="242"/>
      <c r="L305" s="242"/>
      <c r="M305" s="242"/>
      <c r="N305" s="242"/>
      <c r="O305" s="243">
        <v>0</v>
      </c>
      <c r="P305" s="243"/>
      <c r="Q305" s="243"/>
      <c r="R305" s="243"/>
      <c r="S305" s="243"/>
      <c r="T305" s="243"/>
      <c r="U305" s="243"/>
      <c r="V305" s="243"/>
      <c r="W305" s="243"/>
      <c r="X305" s="243"/>
      <c r="Y305" s="243"/>
      <c r="Z305" s="243">
        <v>0</v>
      </c>
      <c r="AA305" s="243"/>
      <c r="AB305" s="243"/>
      <c r="AC305" s="243"/>
      <c r="AD305" s="243"/>
      <c r="AE305" s="243"/>
      <c r="AF305" s="243"/>
      <c r="AG305" s="243"/>
      <c r="AH305" s="243"/>
      <c r="AI305" s="243"/>
      <c r="AJ305" s="243"/>
      <c r="AK305" s="243"/>
      <c r="AL305" s="243"/>
      <c r="AM305" s="243"/>
      <c r="AN305" s="243">
        <v>0</v>
      </c>
      <c r="AO305" s="243"/>
      <c r="AP305" s="243"/>
      <c r="AQ305" s="243"/>
      <c r="AR305" s="243"/>
      <c r="AS305" s="243"/>
      <c r="AT305" s="243"/>
      <c r="AU305" s="243"/>
      <c r="AV305" s="243"/>
      <c r="AW305" s="243"/>
      <c r="AX305" s="243"/>
      <c r="AY305" s="243"/>
      <c r="AZ305" s="243"/>
      <c r="BA305" s="243">
        <v>0</v>
      </c>
      <c r="BB305" s="243"/>
      <c r="BC305" s="243"/>
      <c r="BD305" s="243"/>
      <c r="BE305" s="243"/>
      <c r="BF305" s="243"/>
      <c r="BG305" s="243"/>
    </row>
    <row r="306" spans="1:59" ht="17.100000000000001" customHeight="1" x14ac:dyDescent="0.25">
      <c r="A306" s="242" t="s">
        <v>396</v>
      </c>
      <c r="B306" s="242"/>
      <c r="C306" s="242"/>
      <c r="D306" s="242"/>
      <c r="E306" s="242"/>
      <c r="F306" s="242"/>
      <c r="G306" s="242"/>
      <c r="H306" s="242"/>
      <c r="I306" s="242"/>
      <c r="J306" s="242"/>
      <c r="K306" s="242"/>
      <c r="L306" s="242"/>
      <c r="M306" s="242"/>
      <c r="N306" s="242"/>
      <c r="O306" s="243">
        <v>0</v>
      </c>
      <c r="P306" s="243"/>
      <c r="Q306" s="243"/>
      <c r="R306" s="243"/>
      <c r="S306" s="243"/>
      <c r="T306" s="243"/>
      <c r="U306" s="243"/>
      <c r="V306" s="243"/>
      <c r="W306" s="243"/>
      <c r="X306" s="243"/>
      <c r="Y306" s="243"/>
      <c r="Z306" s="243">
        <v>0</v>
      </c>
      <c r="AA306" s="243"/>
      <c r="AB306" s="243"/>
      <c r="AC306" s="243"/>
      <c r="AD306" s="243"/>
      <c r="AE306" s="243"/>
      <c r="AF306" s="243"/>
      <c r="AG306" s="243"/>
      <c r="AH306" s="243"/>
      <c r="AI306" s="243"/>
      <c r="AJ306" s="243"/>
      <c r="AK306" s="243"/>
      <c r="AL306" s="243"/>
      <c r="AM306" s="243"/>
      <c r="AN306" s="243">
        <v>0</v>
      </c>
      <c r="AO306" s="243"/>
      <c r="AP306" s="243"/>
      <c r="AQ306" s="243"/>
      <c r="AR306" s="243"/>
      <c r="AS306" s="243"/>
      <c r="AT306" s="243"/>
      <c r="AU306" s="243"/>
      <c r="AV306" s="243"/>
      <c r="AW306" s="243"/>
      <c r="AX306" s="243"/>
      <c r="AY306" s="243"/>
      <c r="AZ306" s="243"/>
      <c r="BA306" s="243">
        <v>0</v>
      </c>
      <c r="BB306" s="243"/>
      <c r="BC306" s="243"/>
      <c r="BD306" s="243"/>
      <c r="BE306" s="243"/>
      <c r="BF306" s="243"/>
      <c r="BG306" s="243"/>
    </row>
    <row r="307" spans="1:59" ht="17.100000000000001" customHeight="1" x14ac:dyDescent="0.25">
      <c r="A307" s="242" t="s">
        <v>397</v>
      </c>
      <c r="B307" s="242"/>
      <c r="C307" s="242"/>
      <c r="D307" s="242"/>
      <c r="E307" s="242"/>
      <c r="F307" s="242"/>
      <c r="G307" s="242"/>
      <c r="H307" s="242"/>
      <c r="I307" s="242"/>
      <c r="J307" s="242"/>
      <c r="K307" s="242"/>
      <c r="L307" s="242"/>
      <c r="M307" s="242"/>
      <c r="N307" s="242"/>
      <c r="O307" s="243">
        <v>0</v>
      </c>
      <c r="P307" s="243"/>
      <c r="Q307" s="243"/>
      <c r="R307" s="243"/>
      <c r="S307" s="243"/>
      <c r="T307" s="243"/>
      <c r="U307" s="243"/>
      <c r="V307" s="243"/>
      <c r="W307" s="243"/>
      <c r="X307" s="243"/>
      <c r="Y307" s="243"/>
      <c r="Z307" s="243">
        <v>0</v>
      </c>
      <c r="AA307" s="243"/>
      <c r="AB307" s="243"/>
      <c r="AC307" s="243"/>
      <c r="AD307" s="243"/>
      <c r="AE307" s="243"/>
      <c r="AF307" s="243"/>
      <c r="AG307" s="243"/>
      <c r="AH307" s="243"/>
      <c r="AI307" s="243"/>
      <c r="AJ307" s="243"/>
      <c r="AK307" s="243"/>
      <c r="AL307" s="243"/>
      <c r="AM307" s="243"/>
      <c r="AN307" s="243">
        <v>0</v>
      </c>
      <c r="AO307" s="243"/>
      <c r="AP307" s="243"/>
      <c r="AQ307" s="243"/>
      <c r="AR307" s="243"/>
      <c r="AS307" s="243"/>
      <c r="AT307" s="243"/>
      <c r="AU307" s="243"/>
      <c r="AV307" s="243"/>
      <c r="AW307" s="243"/>
      <c r="AX307" s="243"/>
      <c r="AY307" s="243"/>
      <c r="AZ307" s="243"/>
      <c r="BA307" s="243">
        <v>0</v>
      </c>
      <c r="BB307" s="243"/>
      <c r="BC307" s="243"/>
      <c r="BD307" s="243"/>
      <c r="BE307" s="243"/>
      <c r="BF307" s="243"/>
      <c r="BG307" s="243"/>
    </row>
    <row r="308" spans="1:59" ht="17.100000000000001" customHeight="1" x14ac:dyDescent="0.25">
      <c r="A308" s="242" t="s">
        <v>398</v>
      </c>
      <c r="B308" s="242"/>
      <c r="C308" s="242"/>
      <c r="D308" s="242"/>
      <c r="E308" s="242"/>
      <c r="F308" s="242"/>
      <c r="G308" s="242"/>
      <c r="H308" s="242"/>
      <c r="I308" s="242"/>
      <c r="J308" s="242"/>
      <c r="K308" s="242"/>
      <c r="L308" s="242"/>
      <c r="M308" s="242"/>
      <c r="N308" s="242"/>
      <c r="O308" s="243">
        <v>0</v>
      </c>
      <c r="P308" s="243"/>
      <c r="Q308" s="243"/>
      <c r="R308" s="243"/>
      <c r="S308" s="243"/>
      <c r="T308" s="243"/>
      <c r="U308" s="243"/>
      <c r="V308" s="243"/>
      <c r="W308" s="243"/>
      <c r="X308" s="243"/>
      <c r="Y308" s="243"/>
      <c r="Z308" s="243">
        <v>0</v>
      </c>
      <c r="AA308" s="243"/>
      <c r="AB308" s="243"/>
      <c r="AC308" s="243"/>
      <c r="AD308" s="243"/>
      <c r="AE308" s="243"/>
      <c r="AF308" s="243"/>
      <c r="AG308" s="243"/>
      <c r="AH308" s="243"/>
      <c r="AI308" s="243"/>
      <c r="AJ308" s="243"/>
      <c r="AK308" s="243"/>
      <c r="AL308" s="243"/>
      <c r="AM308" s="243"/>
      <c r="AN308" s="243">
        <v>0</v>
      </c>
      <c r="AO308" s="243"/>
      <c r="AP308" s="243"/>
      <c r="AQ308" s="243"/>
      <c r="AR308" s="243"/>
      <c r="AS308" s="243"/>
      <c r="AT308" s="243"/>
      <c r="AU308" s="243"/>
      <c r="AV308" s="243"/>
      <c r="AW308" s="243"/>
      <c r="AX308" s="243"/>
      <c r="AY308" s="243"/>
      <c r="AZ308" s="243"/>
      <c r="BA308" s="243">
        <v>0</v>
      </c>
      <c r="BB308" s="243"/>
      <c r="BC308" s="243"/>
      <c r="BD308" s="243"/>
      <c r="BE308" s="243"/>
      <c r="BF308" s="243"/>
      <c r="BG308" s="243"/>
    </row>
    <row r="309" spans="1:59" ht="17.100000000000001" customHeight="1" x14ac:dyDescent="0.25">
      <c r="A309" s="266" t="s">
        <v>399</v>
      </c>
      <c r="B309" s="266"/>
      <c r="C309" s="266"/>
      <c r="D309" s="266"/>
      <c r="E309" s="266"/>
      <c r="F309" s="266"/>
      <c r="G309" s="266"/>
      <c r="H309" s="266"/>
      <c r="I309" s="266"/>
      <c r="J309" s="266"/>
      <c r="K309" s="266"/>
      <c r="L309" s="266"/>
      <c r="M309" s="266"/>
      <c r="N309" s="266"/>
      <c r="O309" s="267">
        <v>0</v>
      </c>
      <c r="P309" s="267"/>
      <c r="Q309" s="267"/>
      <c r="R309" s="267"/>
      <c r="S309" s="267"/>
      <c r="T309" s="267"/>
      <c r="U309" s="267"/>
      <c r="V309" s="267"/>
      <c r="W309" s="267"/>
      <c r="X309" s="267"/>
      <c r="Y309" s="267"/>
      <c r="Z309" s="267">
        <v>0</v>
      </c>
      <c r="AA309" s="267"/>
      <c r="AB309" s="267"/>
      <c r="AC309" s="267"/>
      <c r="AD309" s="267"/>
      <c r="AE309" s="267"/>
      <c r="AF309" s="267"/>
      <c r="AG309" s="267"/>
      <c r="AH309" s="267"/>
      <c r="AI309" s="267"/>
      <c r="AJ309" s="267"/>
      <c r="AK309" s="267"/>
      <c r="AL309" s="267"/>
      <c r="AM309" s="267"/>
      <c r="AN309" s="267">
        <v>0</v>
      </c>
      <c r="AO309" s="267"/>
      <c r="AP309" s="267"/>
      <c r="AQ309" s="267"/>
      <c r="AR309" s="267"/>
      <c r="AS309" s="267"/>
      <c r="AT309" s="267"/>
      <c r="AU309" s="267"/>
      <c r="AV309" s="267"/>
      <c r="AW309" s="267"/>
      <c r="AX309" s="267"/>
      <c r="AY309" s="267"/>
      <c r="AZ309" s="267"/>
      <c r="BA309" s="267">
        <v>0</v>
      </c>
      <c r="BB309" s="267"/>
      <c r="BC309" s="267"/>
      <c r="BD309" s="267"/>
      <c r="BE309" s="267"/>
      <c r="BF309" s="267"/>
      <c r="BG309" s="267"/>
    </row>
    <row r="310" spans="1:59" ht="17.100000000000001" customHeight="1" x14ac:dyDescent="0.25">
      <c r="A310" s="242" t="s">
        <v>395</v>
      </c>
      <c r="B310" s="242"/>
      <c r="C310" s="242"/>
      <c r="D310" s="242"/>
      <c r="E310" s="242"/>
      <c r="F310" s="242"/>
      <c r="G310" s="242"/>
      <c r="H310" s="242"/>
      <c r="I310" s="242"/>
      <c r="J310" s="242"/>
      <c r="K310" s="242"/>
      <c r="L310" s="242"/>
      <c r="M310" s="242"/>
      <c r="N310" s="242"/>
      <c r="O310" s="243">
        <v>0</v>
      </c>
      <c r="P310" s="243"/>
      <c r="Q310" s="243"/>
      <c r="R310" s="243"/>
      <c r="S310" s="243"/>
      <c r="T310" s="243"/>
      <c r="U310" s="243"/>
      <c r="V310" s="243"/>
      <c r="W310" s="243"/>
      <c r="X310" s="243"/>
      <c r="Y310" s="243"/>
      <c r="Z310" s="243">
        <v>0</v>
      </c>
      <c r="AA310" s="243"/>
      <c r="AB310" s="243"/>
      <c r="AC310" s="243"/>
      <c r="AD310" s="243"/>
      <c r="AE310" s="243"/>
      <c r="AF310" s="243"/>
      <c r="AG310" s="243"/>
      <c r="AH310" s="243"/>
      <c r="AI310" s="243"/>
      <c r="AJ310" s="243"/>
      <c r="AK310" s="243"/>
      <c r="AL310" s="243"/>
      <c r="AM310" s="243"/>
      <c r="AN310" s="243">
        <v>0</v>
      </c>
      <c r="AO310" s="243"/>
      <c r="AP310" s="243"/>
      <c r="AQ310" s="243"/>
      <c r="AR310" s="243"/>
      <c r="AS310" s="243"/>
      <c r="AT310" s="243"/>
      <c r="AU310" s="243"/>
      <c r="AV310" s="243"/>
      <c r="AW310" s="243"/>
      <c r="AX310" s="243"/>
      <c r="AY310" s="243"/>
      <c r="AZ310" s="243"/>
      <c r="BA310" s="243">
        <v>0</v>
      </c>
      <c r="BB310" s="243"/>
      <c r="BC310" s="243"/>
      <c r="BD310" s="243"/>
      <c r="BE310" s="243"/>
      <c r="BF310" s="243"/>
      <c r="BG310" s="243"/>
    </row>
    <row r="311" spans="1:59" ht="17.100000000000001" customHeight="1" x14ac:dyDescent="0.25">
      <c r="A311" s="242" t="s">
        <v>396</v>
      </c>
      <c r="B311" s="242"/>
      <c r="C311" s="242"/>
      <c r="D311" s="242"/>
      <c r="E311" s="242"/>
      <c r="F311" s="242"/>
      <c r="G311" s="242"/>
      <c r="H311" s="242"/>
      <c r="I311" s="242"/>
      <c r="J311" s="242"/>
      <c r="K311" s="242"/>
      <c r="L311" s="242"/>
      <c r="M311" s="242"/>
      <c r="N311" s="242"/>
      <c r="O311" s="243">
        <v>0</v>
      </c>
      <c r="P311" s="243"/>
      <c r="Q311" s="243"/>
      <c r="R311" s="243"/>
      <c r="S311" s="243"/>
      <c r="T311" s="243"/>
      <c r="U311" s="243"/>
      <c r="V311" s="243"/>
      <c r="W311" s="243"/>
      <c r="X311" s="243"/>
      <c r="Y311" s="243"/>
      <c r="Z311" s="243">
        <v>0</v>
      </c>
      <c r="AA311" s="243"/>
      <c r="AB311" s="243"/>
      <c r="AC311" s="243"/>
      <c r="AD311" s="243"/>
      <c r="AE311" s="243"/>
      <c r="AF311" s="243"/>
      <c r="AG311" s="243"/>
      <c r="AH311" s="243"/>
      <c r="AI311" s="243"/>
      <c r="AJ311" s="243"/>
      <c r="AK311" s="243"/>
      <c r="AL311" s="243"/>
      <c r="AM311" s="243"/>
      <c r="AN311" s="243">
        <v>0</v>
      </c>
      <c r="AO311" s="243"/>
      <c r="AP311" s="243"/>
      <c r="AQ311" s="243"/>
      <c r="AR311" s="243"/>
      <c r="AS311" s="243"/>
      <c r="AT311" s="243"/>
      <c r="AU311" s="243"/>
      <c r="AV311" s="243"/>
      <c r="AW311" s="243"/>
      <c r="AX311" s="243"/>
      <c r="AY311" s="243"/>
      <c r="AZ311" s="243"/>
      <c r="BA311" s="243">
        <v>0</v>
      </c>
      <c r="BB311" s="243"/>
      <c r="BC311" s="243"/>
      <c r="BD311" s="243"/>
      <c r="BE311" s="243"/>
      <c r="BF311" s="243"/>
      <c r="BG311" s="243"/>
    </row>
    <row r="312" spans="1:59" ht="17.100000000000001" customHeight="1" x14ac:dyDescent="0.25">
      <c r="A312" s="242" t="s">
        <v>397</v>
      </c>
      <c r="B312" s="242"/>
      <c r="C312" s="242"/>
      <c r="D312" s="242"/>
      <c r="E312" s="242"/>
      <c r="F312" s="242"/>
      <c r="G312" s="242"/>
      <c r="H312" s="242"/>
      <c r="I312" s="242"/>
      <c r="J312" s="242"/>
      <c r="K312" s="242"/>
      <c r="L312" s="242"/>
      <c r="M312" s="242"/>
      <c r="N312" s="242"/>
      <c r="O312" s="243">
        <v>0</v>
      </c>
      <c r="P312" s="243"/>
      <c r="Q312" s="243"/>
      <c r="R312" s="243"/>
      <c r="S312" s="243"/>
      <c r="T312" s="243"/>
      <c r="U312" s="243"/>
      <c r="V312" s="243"/>
      <c r="W312" s="243"/>
      <c r="X312" s="243"/>
      <c r="Y312" s="243"/>
      <c r="Z312" s="243">
        <v>0</v>
      </c>
      <c r="AA312" s="243"/>
      <c r="AB312" s="243"/>
      <c r="AC312" s="243"/>
      <c r="AD312" s="243"/>
      <c r="AE312" s="243"/>
      <c r="AF312" s="243"/>
      <c r="AG312" s="243"/>
      <c r="AH312" s="243"/>
      <c r="AI312" s="243"/>
      <c r="AJ312" s="243"/>
      <c r="AK312" s="243"/>
      <c r="AL312" s="243"/>
      <c r="AM312" s="243"/>
      <c r="AN312" s="243">
        <v>0</v>
      </c>
      <c r="AO312" s="243"/>
      <c r="AP312" s="243"/>
      <c r="AQ312" s="243"/>
      <c r="AR312" s="243"/>
      <c r="AS312" s="243"/>
      <c r="AT312" s="243"/>
      <c r="AU312" s="243"/>
      <c r="AV312" s="243"/>
      <c r="AW312" s="243"/>
      <c r="AX312" s="243"/>
      <c r="AY312" s="243"/>
      <c r="AZ312" s="243"/>
      <c r="BA312" s="243">
        <v>0</v>
      </c>
      <c r="BB312" s="243"/>
      <c r="BC312" s="243"/>
      <c r="BD312" s="243"/>
      <c r="BE312" s="243"/>
      <c r="BF312" s="243"/>
      <c r="BG312" s="243"/>
    </row>
    <row r="313" spans="1:59" ht="17.100000000000001" customHeight="1" x14ac:dyDescent="0.25">
      <c r="A313" s="242" t="s">
        <v>398</v>
      </c>
      <c r="B313" s="242"/>
      <c r="C313" s="242"/>
      <c r="D313" s="242"/>
      <c r="E313" s="242"/>
      <c r="F313" s="242"/>
      <c r="G313" s="242"/>
      <c r="H313" s="242"/>
      <c r="I313" s="242"/>
      <c r="J313" s="242"/>
      <c r="K313" s="242"/>
      <c r="L313" s="242"/>
      <c r="M313" s="242"/>
      <c r="N313" s="242"/>
      <c r="O313" s="243">
        <v>0</v>
      </c>
      <c r="P313" s="243"/>
      <c r="Q313" s="243"/>
      <c r="R313" s="243"/>
      <c r="S313" s="243"/>
      <c r="T313" s="243"/>
      <c r="U313" s="243"/>
      <c r="V313" s="243"/>
      <c r="W313" s="243"/>
      <c r="X313" s="243"/>
      <c r="Y313" s="243"/>
      <c r="Z313" s="243">
        <v>0</v>
      </c>
      <c r="AA313" s="243"/>
      <c r="AB313" s="243"/>
      <c r="AC313" s="243"/>
      <c r="AD313" s="243"/>
      <c r="AE313" s="243"/>
      <c r="AF313" s="243"/>
      <c r="AG313" s="243"/>
      <c r="AH313" s="243"/>
      <c r="AI313" s="243"/>
      <c r="AJ313" s="243"/>
      <c r="AK313" s="243"/>
      <c r="AL313" s="243"/>
      <c r="AM313" s="243"/>
      <c r="AN313" s="243">
        <v>0</v>
      </c>
      <c r="AO313" s="243"/>
      <c r="AP313" s="243"/>
      <c r="AQ313" s="243"/>
      <c r="AR313" s="243"/>
      <c r="AS313" s="243"/>
      <c r="AT313" s="243"/>
      <c r="AU313" s="243"/>
      <c r="AV313" s="243"/>
      <c r="AW313" s="243"/>
      <c r="AX313" s="243"/>
      <c r="AY313" s="243"/>
      <c r="AZ313" s="243"/>
      <c r="BA313" s="243">
        <v>0</v>
      </c>
      <c r="BB313" s="243"/>
      <c r="BC313" s="243"/>
      <c r="BD313" s="243"/>
      <c r="BE313" s="243"/>
      <c r="BF313" s="243"/>
      <c r="BG313" s="243"/>
    </row>
    <row r="314" spans="1:59" ht="17.100000000000001" customHeight="1" x14ac:dyDescent="0.25">
      <c r="A314" s="266" t="s">
        <v>400</v>
      </c>
      <c r="B314" s="266"/>
      <c r="C314" s="266"/>
      <c r="D314" s="266"/>
      <c r="E314" s="266"/>
      <c r="F314" s="266"/>
      <c r="G314" s="266"/>
      <c r="H314" s="266"/>
      <c r="I314" s="266"/>
      <c r="J314" s="266"/>
      <c r="K314" s="266"/>
      <c r="L314" s="266"/>
      <c r="M314" s="266"/>
      <c r="N314" s="266"/>
      <c r="O314" s="267">
        <v>0</v>
      </c>
      <c r="P314" s="267"/>
      <c r="Q314" s="267"/>
      <c r="R314" s="267"/>
      <c r="S314" s="267"/>
      <c r="T314" s="267"/>
      <c r="U314" s="267"/>
      <c r="V314" s="267"/>
      <c r="W314" s="267"/>
      <c r="X314" s="267"/>
      <c r="Y314" s="267"/>
      <c r="Z314" s="267">
        <v>0</v>
      </c>
      <c r="AA314" s="267"/>
      <c r="AB314" s="267"/>
      <c r="AC314" s="267"/>
      <c r="AD314" s="267"/>
      <c r="AE314" s="267"/>
      <c r="AF314" s="267"/>
      <c r="AG314" s="267"/>
      <c r="AH314" s="267"/>
      <c r="AI314" s="267"/>
      <c r="AJ314" s="267"/>
      <c r="AK314" s="267"/>
      <c r="AL314" s="267"/>
      <c r="AM314" s="267"/>
      <c r="AN314" s="267">
        <v>0</v>
      </c>
      <c r="AO314" s="267"/>
      <c r="AP314" s="267"/>
      <c r="AQ314" s="267"/>
      <c r="AR314" s="267"/>
      <c r="AS314" s="267"/>
      <c r="AT314" s="267"/>
      <c r="AU314" s="267"/>
      <c r="AV314" s="267"/>
      <c r="AW314" s="267"/>
      <c r="AX314" s="267"/>
      <c r="AY314" s="267"/>
      <c r="AZ314" s="267"/>
      <c r="BA314" s="267">
        <v>0</v>
      </c>
      <c r="BB314" s="267"/>
      <c r="BC314" s="267"/>
      <c r="BD314" s="267"/>
      <c r="BE314" s="267"/>
      <c r="BF314" s="267"/>
      <c r="BG314" s="267"/>
    </row>
    <row r="315" spans="1:59" ht="17.100000000000001" customHeight="1" x14ac:dyDescent="0.25">
      <c r="A315" s="266" t="s">
        <v>394</v>
      </c>
      <c r="B315" s="266"/>
      <c r="C315" s="266"/>
      <c r="D315" s="266"/>
      <c r="E315" s="266"/>
      <c r="F315" s="266"/>
      <c r="G315" s="266"/>
      <c r="H315" s="266"/>
      <c r="I315" s="266"/>
      <c r="J315" s="266"/>
      <c r="K315" s="266"/>
      <c r="L315" s="266"/>
      <c r="M315" s="266"/>
      <c r="N315" s="266"/>
      <c r="O315" s="267">
        <v>0</v>
      </c>
      <c r="P315" s="267"/>
      <c r="Q315" s="267"/>
      <c r="R315" s="267"/>
      <c r="S315" s="267"/>
      <c r="T315" s="267"/>
      <c r="U315" s="267"/>
      <c r="V315" s="267"/>
      <c r="W315" s="267"/>
      <c r="X315" s="267"/>
      <c r="Y315" s="267"/>
      <c r="Z315" s="267">
        <v>0</v>
      </c>
      <c r="AA315" s="267"/>
      <c r="AB315" s="267"/>
      <c r="AC315" s="267"/>
      <c r="AD315" s="267"/>
      <c r="AE315" s="267"/>
      <c r="AF315" s="267"/>
      <c r="AG315" s="267"/>
      <c r="AH315" s="267"/>
      <c r="AI315" s="267"/>
      <c r="AJ315" s="267"/>
      <c r="AK315" s="267"/>
      <c r="AL315" s="267"/>
      <c r="AM315" s="267"/>
      <c r="AN315" s="267">
        <v>0</v>
      </c>
      <c r="AO315" s="267"/>
      <c r="AP315" s="267"/>
      <c r="AQ315" s="267"/>
      <c r="AR315" s="267"/>
      <c r="AS315" s="267"/>
      <c r="AT315" s="267"/>
      <c r="AU315" s="267"/>
      <c r="AV315" s="267"/>
      <c r="AW315" s="267"/>
      <c r="AX315" s="267"/>
      <c r="AY315" s="267"/>
      <c r="AZ315" s="267"/>
      <c r="BA315" s="267">
        <v>0</v>
      </c>
      <c r="BB315" s="267"/>
      <c r="BC315" s="267"/>
      <c r="BD315" s="267"/>
      <c r="BE315" s="267"/>
      <c r="BF315" s="267"/>
      <c r="BG315" s="267"/>
    </row>
    <row r="316" spans="1:59" ht="17.100000000000001" customHeight="1" x14ac:dyDescent="0.25">
      <c r="A316" s="242" t="s">
        <v>395</v>
      </c>
      <c r="B316" s="242"/>
      <c r="C316" s="242"/>
      <c r="D316" s="242"/>
      <c r="E316" s="242"/>
      <c r="F316" s="242"/>
      <c r="G316" s="242"/>
      <c r="H316" s="242"/>
      <c r="I316" s="242"/>
      <c r="J316" s="242"/>
      <c r="K316" s="242"/>
      <c r="L316" s="242"/>
      <c r="M316" s="242"/>
      <c r="N316" s="242"/>
      <c r="O316" s="243">
        <v>0</v>
      </c>
      <c r="P316" s="243"/>
      <c r="Q316" s="243"/>
      <c r="R316" s="243"/>
      <c r="S316" s="243"/>
      <c r="T316" s="243"/>
      <c r="U316" s="243"/>
      <c r="V316" s="243"/>
      <c r="W316" s="243"/>
      <c r="X316" s="243"/>
      <c r="Y316" s="243"/>
      <c r="Z316" s="243">
        <v>0</v>
      </c>
      <c r="AA316" s="243"/>
      <c r="AB316" s="243"/>
      <c r="AC316" s="243"/>
      <c r="AD316" s="243"/>
      <c r="AE316" s="243"/>
      <c r="AF316" s="243"/>
      <c r="AG316" s="243"/>
      <c r="AH316" s="243"/>
      <c r="AI316" s="243"/>
      <c r="AJ316" s="243"/>
      <c r="AK316" s="243"/>
      <c r="AL316" s="243"/>
      <c r="AM316" s="243"/>
      <c r="AN316" s="243">
        <v>0</v>
      </c>
      <c r="AO316" s="243"/>
      <c r="AP316" s="243"/>
      <c r="AQ316" s="243"/>
      <c r="AR316" s="243"/>
      <c r="AS316" s="243"/>
      <c r="AT316" s="243"/>
      <c r="AU316" s="243"/>
      <c r="AV316" s="243"/>
      <c r="AW316" s="243"/>
      <c r="AX316" s="243"/>
      <c r="AY316" s="243"/>
      <c r="AZ316" s="243"/>
      <c r="BA316" s="243">
        <v>0</v>
      </c>
      <c r="BB316" s="243"/>
      <c r="BC316" s="243"/>
      <c r="BD316" s="243"/>
      <c r="BE316" s="243"/>
      <c r="BF316" s="243"/>
      <c r="BG316" s="243"/>
    </row>
    <row r="317" spans="1:59" ht="17.100000000000001" customHeight="1" x14ac:dyDescent="0.25">
      <c r="A317" s="242" t="s">
        <v>396</v>
      </c>
      <c r="B317" s="242"/>
      <c r="C317" s="242"/>
      <c r="D317" s="242"/>
      <c r="E317" s="242"/>
      <c r="F317" s="242"/>
      <c r="G317" s="242"/>
      <c r="H317" s="242"/>
      <c r="I317" s="242"/>
      <c r="J317" s="242"/>
      <c r="K317" s="242"/>
      <c r="L317" s="242"/>
      <c r="M317" s="242"/>
      <c r="N317" s="242"/>
      <c r="O317" s="243">
        <v>0</v>
      </c>
      <c r="P317" s="243"/>
      <c r="Q317" s="243"/>
      <c r="R317" s="243"/>
      <c r="S317" s="243"/>
      <c r="T317" s="243"/>
      <c r="U317" s="243"/>
      <c r="V317" s="243"/>
      <c r="W317" s="243"/>
      <c r="X317" s="243"/>
      <c r="Y317" s="243"/>
      <c r="Z317" s="243">
        <v>0</v>
      </c>
      <c r="AA317" s="243"/>
      <c r="AB317" s="243"/>
      <c r="AC317" s="243"/>
      <c r="AD317" s="243"/>
      <c r="AE317" s="243"/>
      <c r="AF317" s="243"/>
      <c r="AG317" s="243"/>
      <c r="AH317" s="243"/>
      <c r="AI317" s="243"/>
      <c r="AJ317" s="243"/>
      <c r="AK317" s="243"/>
      <c r="AL317" s="243"/>
      <c r="AM317" s="243"/>
      <c r="AN317" s="243">
        <v>0</v>
      </c>
      <c r="AO317" s="243"/>
      <c r="AP317" s="243"/>
      <c r="AQ317" s="243"/>
      <c r="AR317" s="243"/>
      <c r="AS317" s="243"/>
      <c r="AT317" s="243"/>
      <c r="AU317" s="243"/>
      <c r="AV317" s="243"/>
      <c r="AW317" s="243"/>
      <c r="AX317" s="243"/>
      <c r="AY317" s="243"/>
      <c r="AZ317" s="243"/>
      <c r="BA317" s="243">
        <v>0</v>
      </c>
      <c r="BB317" s="243"/>
      <c r="BC317" s="243"/>
      <c r="BD317" s="243"/>
      <c r="BE317" s="243"/>
      <c r="BF317" s="243"/>
      <c r="BG317" s="243"/>
    </row>
    <row r="318" spans="1:59" ht="17.100000000000001" customHeight="1" x14ac:dyDescent="0.25">
      <c r="A318" s="242" t="s">
        <v>397</v>
      </c>
      <c r="B318" s="242"/>
      <c r="C318" s="242"/>
      <c r="D318" s="242"/>
      <c r="E318" s="242"/>
      <c r="F318" s="242"/>
      <c r="G318" s="242"/>
      <c r="H318" s="242"/>
      <c r="I318" s="242"/>
      <c r="J318" s="242"/>
      <c r="K318" s="242"/>
      <c r="L318" s="242"/>
      <c r="M318" s="242"/>
      <c r="N318" s="242"/>
      <c r="O318" s="243">
        <v>0</v>
      </c>
      <c r="P318" s="243"/>
      <c r="Q318" s="243"/>
      <c r="R318" s="243"/>
      <c r="S318" s="243"/>
      <c r="T318" s="243"/>
      <c r="U318" s="243"/>
      <c r="V318" s="243"/>
      <c r="W318" s="243"/>
      <c r="X318" s="243"/>
      <c r="Y318" s="243"/>
      <c r="Z318" s="243">
        <v>0</v>
      </c>
      <c r="AA318" s="243"/>
      <c r="AB318" s="243"/>
      <c r="AC318" s="243"/>
      <c r="AD318" s="243"/>
      <c r="AE318" s="243"/>
      <c r="AF318" s="243"/>
      <c r="AG318" s="243"/>
      <c r="AH318" s="243"/>
      <c r="AI318" s="243"/>
      <c r="AJ318" s="243"/>
      <c r="AK318" s="243"/>
      <c r="AL318" s="243"/>
      <c r="AM318" s="243"/>
      <c r="AN318" s="243">
        <v>0</v>
      </c>
      <c r="AO318" s="243"/>
      <c r="AP318" s="243"/>
      <c r="AQ318" s="243"/>
      <c r="AR318" s="243"/>
      <c r="AS318" s="243"/>
      <c r="AT318" s="243"/>
      <c r="AU318" s="243"/>
      <c r="AV318" s="243"/>
      <c r="AW318" s="243"/>
      <c r="AX318" s="243"/>
      <c r="AY318" s="243"/>
      <c r="AZ318" s="243"/>
      <c r="BA318" s="243">
        <v>0</v>
      </c>
      <c r="BB318" s="243"/>
      <c r="BC318" s="243"/>
      <c r="BD318" s="243"/>
      <c r="BE318" s="243"/>
      <c r="BF318" s="243"/>
      <c r="BG318" s="243"/>
    </row>
    <row r="319" spans="1:59" ht="17.100000000000001" customHeight="1" x14ac:dyDescent="0.25">
      <c r="A319" s="242" t="s">
        <v>398</v>
      </c>
      <c r="B319" s="242"/>
      <c r="C319" s="242"/>
      <c r="D319" s="242"/>
      <c r="E319" s="242"/>
      <c r="F319" s="242"/>
      <c r="G319" s="242"/>
      <c r="H319" s="242"/>
      <c r="I319" s="242"/>
      <c r="J319" s="242"/>
      <c r="K319" s="242"/>
      <c r="L319" s="242"/>
      <c r="M319" s="242"/>
      <c r="N319" s="242"/>
      <c r="O319" s="243">
        <v>0</v>
      </c>
      <c r="P319" s="243"/>
      <c r="Q319" s="243"/>
      <c r="R319" s="243"/>
      <c r="S319" s="243"/>
      <c r="T319" s="243"/>
      <c r="U319" s="243"/>
      <c r="V319" s="243"/>
      <c r="W319" s="243"/>
      <c r="X319" s="243"/>
      <c r="Y319" s="243"/>
      <c r="Z319" s="243">
        <v>0</v>
      </c>
      <c r="AA319" s="243"/>
      <c r="AB319" s="243"/>
      <c r="AC319" s="243"/>
      <c r="AD319" s="243"/>
      <c r="AE319" s="243"/>
      <c r="AF319" s="243"/>
      <c r="AG319" s="243"/>
      <c r="AH319" s="243"/>
      <c r="AI319" s="243"/>
      <c r="AJ319" s="243"/>
      <c r="AK319" s="243"/>
      <c r="AL319" s="243"/>
      <c r="AM319" s="243"/>
      <c r="AN319" s="243">
        <v>0</v>
      </c>
      <c r="AO319" s="243"/>
      <c r="AP319" s="243"/>
      <c r="AQ319" s="243"/>
      <c r="AR319" s="243"/>
      <c r="AS319" s="243"/>
      <c r="AT319" s="243"/>
      <c r="AU319" s="243"/>
      <c r="AV319" s="243"/>
      <c r="AW319" s="243"/>
      <c r="AX319" s="243"/>
      <c r="AY319" s="243"/>
      <c r="AZ319" s="243"/>
      <c r="BA319" s="243">
        <v>0</v>
      </c>
      <c r="BB319" s="243"/>
      <c r="BC319" s="243"/>
      <c r="BD319" s="243"/>
      <c r="BE319" s="243"/>
      <c r="BF319" s="243"/>
      <c r="BG319" s="243"/>
    </row>
    <row r="320" spans="1:59" ht="17.100000000000001" customHeight="1" x14ac:dyDescent="0.25">
      <c r="A320" s="266" t="s">
        <v>351</v>
      </c>
      <c r="B320" s="266"/>
      <c r="C320" s="266"/>
      <c r="D320" s="266"/>
      <c r="E320" s="266"/>
      <c r="F320" s="266"/>
      <c r="G320" s="266"/>
      <c r="H320" s="266"/>
      <c r="I320" s="266"/>
      <c r="J320" s="266"/>
      <c r="K320" s="266"/>
      <c r="L320" s="266"/>
      <c r="M320" s="266"/>
      <c r="N320" s="266"/>
      <c r="O320" s="267">
        <v>0</v>
      </c>
      <c r="P320" s="267"/>
      <c r="Q320" s="267"/>
      <c r="R320" s="267"/>
      <c r="S320" s="267"/>
      <c r="T320" s="267"/>
      <c r="U320" s="267"/>
      <c r="V320" s="267"/>
      <c r="W320" s="267"/>
      <c r="X320" s="267"/>
      <c r="Y320" s="267"/>
      <c r="Z320" s="267">
        <v>0</v>
      </c>
      <c r="AA320" s="267"/>
      <c r="AB320" s="267"/>
      <c r="AC320" s="267"/>
      <c r="AD320" s="267"/>
      <c r="AE320" s="267"/>
      <c r="AF320" s="267"/>
      <c r="AG320" s="267"/>
      <c r="AH320" s="267"/>
      <c r="AI320" s="267"/>
      <c r="AJ320" s="267"/>
      <c r="AK320" s="267"/>
      <c r="AL320" s="267"/>
      <c r="AM320" s="267"/>
      <c r="AN320" s="267">
        <v>0</v>
      </c>
      <c r="AO320" s="267"/>
      <c r="AP320" s="267"/>
      <c r="AQ320" s="267"/>
      <c r="AR320" s="267"/>
      <c r="AS320" s="267"/>
      <c r="AT320" s="267"/>
      <c r="AU320" s="267"/>
      <c r="AV320" s="267"/>
      <c r="AW320" s="267"/>
      <c r="AX320" s="267"/>
      <c r="AY320" s="267"/>
      <c r="AZ320" s="267"/>
      <c r="BA320" s="267">
        <v>0</v>
      </c>
      <c r="BB320" s="267"/>
      <c r="BC320" s="267"/>
      <c r="BD320" s="267"/>
      <c r="BE320" s="267"/>
      <c r="BF320" s="267"/>
      <c r="BG320" s="267"/>
    </row>
    <row r="321" spans="1:59" ht="17.100000000000001" customHeight="1" x14ac:dyDescent="0.25">
      <c r="A321" s="242" t="s">
        <v>395</v>
      </c>
      <c r="B321" s="242"/>
      <c r="C321" s="242"/>
      <c r="D321" s="242"/>
      <c r="E321" s="242"/>
      <c r="F321" s="242"/>
      <c r="G321" s="242"/>
      <c r="H321" s="242"/>
      <c r="I321" s="242"/>
      <c r="J321" s="242"/>
      <c r="K321" s="242"/>
      <c r="L321" s="242"/>
      <c r="M321" s="242"/>
      <c r="N321" s="242"/>
      <c r="O321" s="243">
        <v>0</v>
      </c>
      <c r="P321" s="243"/>
      <c r="Q321" s="243"/>
      <c r="R321" s="243"/>
      <c r="S321" s="243"/>
      <c r="T321" s="243"/>
      <c r="U321" s="243"/>
      <c r="V321" s="243"/>
      <c r="W321" s="243"/>
      <c r="X321" s="243"/>
      <c r="Y321" s="243"/>
      <c r="Z321" s="243">
        <v>0</v>
      </c>
      <c r="AA321" s="243"/>
      <c r="AB321" s="243"/>
      <c r="AC321" s="243"/>
      <c r="AD321" s="243"/>
      <c r="AE321" s="243"/>
      <c r="AF321" s="243"/>
      <c r="AG321" s="243"/>
      <c r="AH321" s="243"/>
      <c r="AI321" s="243"/>
      <c r="AJ321" s="243"/>
      <c r="AK321" s="243"/>
      <c r="AL321" s="243"/>
      <c r="AM321" s="243"/>
      <c r="AN321" s="243">
        <v>0</v>
      </c>
      <c r="AO321" s="243"/>
      <c r="AP321" s="243"/>
      <c r="AQ321" s="243"/>
      <c r="AR321" s="243"/>
      <c r="AS321" s="243"/>
      <c r="AT321" s="243"/>
      <c r="AU321" s="243"/>
      <c r="AV321" s="243"/>
      <c r="AW321" s="243"/>
      <c r="AX321" s="243"/>
      <c r="AY321" s="243"/>
      <c r="AZ321" s="243"/>
      <c r="BA321" s="243">
        <v>0</v>
      </c>
      <c r="BB321" s="243"/>
      <c r="BC321" s="243"/>
      <c r="BD321" s="243"/>
      <c r="BE321" s="243"/>
      <c r="BF321" s="243"/>
      <c r="BG321" s="243"/>
    </row>
    <row r="322" spans="1:59" ht="17.100000000000001" customHeight="1" x14ac:dyDescent="0.25">
      <c r="A322" s="242" t="s">
        <v>396</v>
      </c>
      <c r="B322" s="242"/>
      <c r="C322" s="242"/>
      <c r="D322" s="242"/>
      <c r="E322" s="242"/>
      <c r="F322" s="242"/>
      <c r="G322" s="242"/>
      <c r="H322" s="242"/>
      <c r="I322" s="242"/>
      <c r="J322" s="242"/>
      <c r="K322" s="242"/>
      <c r="L322" s="242"/>
      <c r="M322" s="242"/>
      <c r="N322" s="242"/>
      <c r="O322" s="243">
        <v>0</v>
      </c>
      <c r="P322" s="243"/>
      <c r="Q322" s="243"/>
      <c r="R322" s="243"/>
      <c r="S322" s="243"/>
      <c r="T322" s="243"/>
      <c r="U322" s="243"/>
      <c r="V322" s="243"/>
      <c r="W322" s="243"/>
      <c r="X322" s="243"/>
      <c r="Y322" s="243"/>
      <c r="Z322" s="243">
        <v>0</v>
      </c>
      <c r="AA322" s="243"/>
      <c r="AB322" s="243"/>
      <c r="AC322" s="243"/>
      <c r="AD322" s="243"/>
      <c r="AE322" s="243"/>
      <c r="AF322" s="243"/>
      <c r="AG322" s="243"/>
      <c r="AH322" s="243"/>
      <c r="AI322" s="243"/>
      <c r="AJ322" s="243"/>
      <c r="AK322" s="243"/>
      <c r="AL322" s="243"/>
      <c r="AM322" s="243"/>
      <c r="AN322" s="243">
        <v>0</v>
      </c>
      <c r="AO322" s="243"/>
      <c r="AP322" s="243"/>
      <c r="AQ322" s="243"/>
      <c r="AR322" s="243"/>
      <c r="AS322" s="243"/>
      <c r="AT322" s="243"/>
      <c r="AU322" s="243"/>
      <c r="AV322" s="243"/>
      <c r="AW322" s="243"/>
      <c r="AX322" s="243"/>
      <c r="AY322" s="243"/>
      <c r="AZ322" s="243"/>
      <c r="BA322" s="243">
        <v>0</v>
      </c>
      <c r="BB322" s="243"/>
      <c r="BC322" s="243"/>
      <c r="BD322" s="243"/>
      <c r="BE322" s="243"/>
      <c r="BF322" s="243"/>
      <c r="BG322" s="243"/>
    </row>
    <row r="323" spans="1:59" ht="17.100000000000001" customHeight="1" x14ac:dyDescent="0.25">
      <c r="A323" s="242" t="s">
        <v>397</v>
      </c>
      <c r="B323" s="242"/>
      <c r="C323" s="242"/>
      <c r="D323" s="242"/>
      <c r="E323" s="242"/>
      <c r="F323" s="242"/>
      <c r="G323" s="242"/>
      <c r="H323" s="242"/>
      <c r="I323" s="242"/>
      <c r="J323" s="242"/>
      <c r="K323" s="242"/>
      <c r="L323" s="242"/>
      <c r="M323" s="242"/>
      <c r="N323" s="242"/>
      <c r="O323" s="243">
        <v>0</v>
      </c>
      <c r="P323" s="243"/>
      <c r="Q323" s="243"/>
      <c r="R323" s="243"/>
      <c r="S323" s="243"/>
      <c r="T323" s="243"/>
      <c r="U323" s="243"/>
      <c r="V323" s="243"/>
      <c r="W323" s="243"/>
      <c r="X323" s="243"/>
      <c r="Y323" s="243"/>
      <c r="Z323" s="243">
        <v>0</v>
      </c>
      <c r="AA323" s="243"/>
      <c r="AB323" s="243"/>
      <c r="AC323" s="243"/>
      <c r="AD323" s="243"/>
      <c r="AE323" s="243"/>
      <c r="AF323" s="243"/>
      <c r="AG323" s="243"/>
      <c r="AH323" s="243"/>
      <c r="AI323" s="243"/>
      <c r="AJ323" s="243"/>
      <c r="AK323" s="243"/>
      <c r="AL323" s="243"/>
      <c r="AM323" s="243"/>
      <c r="AN323" s="243">
        <v>0</v>
      </c>
      <c r="AO323" s="243"/>
      <c r="AP323" s="243"/>
      <c r="AQ323" s="243"/>
      <c r="AR323" s="243"/>
      <c r="AS323" s="243"/>
      <c r="AT323" s="243"/>
      <c r="AU323" s="243"/>
      <c r="AV323" s="243"/>
      <c r="AW323" s="243"/>
      <c r="AX323" s="243"/>
      <c r="AY323" s="243"/>
      <c r="AZ323" s="243"/>
      <c r="BA323" s="243">
        <v>0</v>
      </c>
      <c r="BB323" s="243"/>
      <c r="BC323" s="243"/>
      <c r="BD323" s="243"/>
      <c r="BE323" s="243"/>
      <c r="BF323" s="243"/>
      <c r="BG323" s="243"/>
    </row>
    <row r="324" spans="1:59" ht="17.100000000000001" customHeight="1" x14ac:dyDescent="0.25">
      <c r="A324" s="242" t="s">
        <v>398</v>
      </c>
      <c r="B324" s="242"/>
      <c r="C324" s="242"/>
      <c r="D324" s="242"/>
      <c r="E324" s="242"/>
      <c r="F324" s="242"/>
      <c r="G324" s="242"/>
      <c r="H324" s="242"/>
      <c r="I324" s="242"/>
      <c r="J324" s="242"/>
      <c r="K324" s="242"/>
      <c r="L324" s="242"/>
      <c r="M324" s="242"/>
      <c r="N324" s="242"/>
      <c r="O324" s="243">
        <v>0</v>
      </c>
      <c r="P324" s="243"/>
      <c r="Q324" s="243"/>
      <c r="R324" s="243"/>
      <c r="S324" s="243"/>
      <c r="T324" s="243"/>
      <c r="U324" s="243"/>
      <c r="V324" s="243"/>
      <c r="W324" s="243"/>
      <c r="X324" s="243"/>
      <c r="Y324" s="243"/>
      <c r="Z324" s="243">
        <v>0</v>
      </c>
      <c r="AA324" s="243"/>
      <c r="AB324" s="243"/>
      <c r="AC324" s="243"/>
      <c r="AD324" s="243"/>
      <c r="AE324" s="243"/>
      <c r="AF324" s="243"/>
      <c r="AG324" s="243"/>
      <c r="AH324" s="243"/>
      <c r="AI324" s="243"/>
      <c r="AJ324" s="243"/>
      <c r="AK324" s="243"/>
      <c r="AL324" s="243"/>
      <c r="AM324" s="243"/>
      <c r="AN324" s="243">
        <v>0</v>
      </c>
      <c r="AO324" s="243"/>
      <c r="AP324" s="243"/>
      <c r="AQ324" s="243"/>
      <c r="AR324" s="243"/>
      <c r="AS324" s="243"/>
      <c r="AT324" s="243"/>
      <c r="AU324" s="243"/>
      <c r="AV324" s="243"/>
      <c r="AW324" s="243"/>
      <c r="AX324" s="243"/>
      <c r="AY324" s="243"/>
      <c r="AZ324" s="243"/>
      <c r="BA324" s="243">
        <v>0</v>
      </c>
      <c r="BB324" s="243"/>
      <c r="BC324" s="243"/>
      <c r="BD324" s="243"/>
      <c r="BE324" s="243"/>
      <c r="BF324" s="243"/>
      <c r="BG324" s="243"/>
    </row>
    <row r="325" spans="1:59" ht="17.100000000000001" customHeight="1" x14ac:dyDescent="0.25">
      <c r="A325" s="266" t="s">
        <v>399</v>
      </c>
      <c r="B325" s="266"/>
      <c r="C325" s="266"/>
      <c r="D325" s="266"/>
      <c r="E325" s="266"/>
      <c r="F325" s="266"/>
      <c r="G325" s="266"/>
      <c r="H325" s="266"/>
      <c r="I325" s="266"/>
      <c r="J325" s="266"/>
      <c r="K325" s="266"/>
      <c r="L325" s="266"/>
      <c r="M325" s="266"/>
      <c r="N325" s="266"/>
      <c r="O325" s="267">
        <v>0</v>
      </c>
      <c r="P325" s="267"/>
      <c r="Q325" s="267"/>
      <c r="R325" s="267"/>
      <c r="S325" s="267"/>
      <c r="T325" s="267"/>
      <c r="U325" s="267"/>
      <c r="V325" s="267"/>
      <c r="W325" s="267"/>
      <c r="X325" s="267"/>
      <c r="Y325" s="267"/>
      <c r="Z325" s="267">
        <v>0</v>
      </c>
      <c r="AA325" s="267"/>
      <c r="AB325" s="267"/>
      <c r="AC325" s="267"/>
      <c r="AD325" s="267"/>
      <c r="AE325" s="267"/>
      <c r="AF325" s="267"/>
      <c r="AG325" s="267"/>
      <c r="AH325" s="267"/>
      <c r="AI325" s="267"/>
      <c r="AJ325" s="267"/>
      <c r="AK325" s="267"/>
      <c r="AL325" s="267"/>
      <c r="AM325" s="267"/>
      <c r="AN325" s="267">
        <v>0</v>
      </c>
      <c r="AO325" s="267"/>
      <c r="AP325" s="267"/>
      <c r="AQ325" s="267"/>
      <c r="AR325" s="267"/>
      <c r="AS325" s="267"/>
      <c r="AT325" s="267"/>
      <c r="AU325" s="267"/>
      <c r="AV325" s="267"/>
      <c r="AW325" s="267"/>
      <c r="AX325" s="267"/>
      <c r="AY325" s="267"/>
      <c r="AZ325" s="267"/>
      <c r="BA325" s="267">
        <v>0</v>
      </c>
      <c r="BB325" s="267"/>
      <c r="BC325" s="267"/>
      <c r="BD325" s="267"/>
      <c r="BE325" s="267"/>
      <c r="BF325" s="267"/>
      <c r="BG325" s="267"/>
    </row>
    <row r="326" spans="1:59" ht="17.100000000000001" customHeight="1" x14ac:dyDescent="0.25">
      <c r="A326" s="242" t="s">
        <v>395</v>
      </c>
      <c r="B326" s="242"/>
      <c r="C326" s="242"/>
      <c r="D326" s="242"/>
      <c r="E326" s="242"/>
      <c r="F326" s="242"/>
      <c r="G326" s="242"/>
      <c r="H326" s="242"/>
      <c r="I326" s="242"/>
      <c r="J326" s="242"/>
      <c r="K326" s="242"/>
      <c r="L326" s="242"/>
      <c r="M326" s="242"/>
      <c r="N326" s="242"/>
      <c r="O326" s="243">
        <v>0</v>
      </c>
      <c r="P326" s="243"/>
      <c r="Q326" s="243"/>
      <c r="R326" s="243"/>
      <c r="S326" s="243"/>
      <c r="T326" s="243"/>
      <c r="U326" s="243"/>
      <c r="V326" s="243"/>
      <c r="W326" s="243"/>
      <c r="X326" s="243"/>
      <c r="Y326" s="243"/>
      <c r="Z326" s="243">
        <v>0</v>
      </c>
      <c r="AA326" s="243"/>
      <c r="AB326" s="243"/>
      <c r="AC326" s="243"/>
      <c r="AD326" s="243"/>
      <c r="AE326" s="243"/>
      <c r="AF326" s="243"/>
      <c r="AG326" s="243"/>
      <c r="AH326" s="243"/>
      <c r="AI326" s="243"/>
      <c r="AJ326" s="243"/>
      <c r="AK326" s="243"/>
      <c r="AL326" s="243"/>
      <c r="AM326" s="243"/>
      <c r="AN326" s="243">
        <v>0</v>
      </c>
      <c r="AO326" s="243"/>
      <c r="AP326" s="243"/>
      <c r="AQ326" s="243"/>
      <c r="AR326" s="243"/>
      <c r="AS326" s="243"/>
      <c r="AT326" s="243"/>
      <c r="AU326" s="243"/>
      <c r="AV326" s="243"/>
      <c r="AW326" s="243"/>
      <c r="AX326" s="243"/>
      <c r="AY326" s="243"/>
      <c r="AZ326" s="243"/>
      <c r="BA326" s="243">
        <v>0</v>
      </c>
      <c r="BB326" s="243"/>
      <c r="BC326" s="243"/>
      <c r="BD326" s="243"/>
      <c r="BE326" s="243"/>
      <c r="BF326" s="243"/>
      <c r="BG326" s="243"/>
    </row>
    <row r="327" spans="1:59" ht="17.100000000000001" customHeight="1" x14ac:dyDescent="0.25">
      <c r="A327" s="242" t="s">
        <v>396</v>
      </c>
      <c r="B327" s="242"/>
      <c r="C327" s="242"/>
      <c r="D327" s="242"/>
      <c r="E327" s="242"/>
      <c r="F327" s="242"/>
      <c r="G327" s="242"/>
      <c r="H327" s="242"/>
      <c r="I327" s="242"/>
      <c r="J327" s="242"/>
      <c r="K327" s="242"/>
      <c r="L327" s="242"/>
      <c r="M327" s="242"/>
      <c r="N327" s="242"/>
      <c r="O327" s="243">
        <v>0</v>
      </c>
      <c r="P327" s="243"/>
      <c r="Q327" s="243"/>
      <c r="R327" s="243"/>
      <c r="S327" s="243"/>
      <c r="T327" s="243"/>
      <c r="U327" s="243"/>
      <c r="V327" s="243"/>
      <c r="W327" s="243"/>
      <c r="X327" s="243"/>
      <c r="Y327" s="243"/>
      <c r="Z327" s="243">
        <v>0</v>
      </c>
      <c r="AA327" s="243"/>
      <c r="AB327" s="243"/>
      <c r="AC327" s="243"/>
      <c r="AD327" s="243"/>
      <c r="AE327" s="243"/>
      <c r="AF327" s="243"/>
      <c r="AG327" s="243"/>
      <c r="AH327" s="243"/>
      <c r="AI327" s="243"/>
      <c r="AJ327" s="243"/>
      <c r="AK327" s="243"/>
      <c r="AL327" s="243"/>
      <c r="AM327" s="243"/>
      <c r="AN327" s="243">
        <v>0</v>
      </c>
      <c r="AO327" s="243"/>
      <c r="AP327" s="243"/>
      <c r="AQ327" s="243"/>
      <c r="AR327" s="243"/>
      <c r="AS327" s="243"/>
      <c r="AT327" s="243"/>
      <c r="AU327" s="243"/>
      <c r="AV327" s="243"/>
      <c r="AW327" s="243"/>
      <c r="AX327" s="243"/>
      <c r="AY327" s="243"/>
      <c r="AZ327" s="243"/>
      <c r="BA327" s="243">
        <v>0</v>
      </c>
      <c r="BB327" s="243"/>
      <c r="BC327" s="243"/>
      <c r="BD327" s="243"/>
      <c r="BE327" s="243"/>
      <c r="BF327" s="243"/>
      <c r="BG327" s="243"/>
    </row>
    <row r="328" spans="1:59" ht="17.100000000000001" customHeight="1" x14ac:dyDescent="0.25">
      <c r="A328" s="242" t="s">
        <v>397</v>
      </c>
      <c r="B328" s="242"/>
      <c r="C328" s="242"/>
      <c r="D328" s="242"/>
      <c r="E328" s="242"/>
      <c r="F328" s="242"/>
      <c r="G328" s="242"/>
      <c r="H328" s="242"/>
      <c r="I328" s="242"/>
      <c r="J328" s="242"/>
      <c r="K328" s="242"/>
      <c r="L328" s="242"/>
      <c r="M328" s="242"/>
      <c r="N328" s="242"/>
      <c r="O328" s="243">
        <v>0</v>
      </c>
      <c r="P328" s="243"/>
      <c r="Q328" s="243"/>
      <c r="R328" s="243"/>
      <c r="S328" s="243"/>
      <c r="T328" s="243"/>
      <c r="U328" s="243"/>
      <c r="V328" s="243"/>
      <c r="W328" s="243"/>
      <c r="X328" s="243"/>
      <c r="Y328" s="243"/>
      <c r="Z328" s="243">
        <v>0</v>
      </c>
      <c r="AA328" s="243"/>
      <c r="AB328" s="243"/>
      <c r="AC328" s="243"/>
      <c r="AD328" s="243"/>
      <c r="AE328" s="243"/>
      <c r="AF328" s="243"/>
      <c r="AG328" s="243"/>
      <c r="AH328" s="243"/>
      <c r="AI328" s="243"/>
      <c r="AJ328" s="243"/>
      <c r="AK328" s="243"/>
      <c r="AL328" s="243"/>
      <c r="AM328" s="243"/>
      <c r="AN328" s="243">
        <v>0</v>
      </c>
      <c r="AO328" s="243"/>
      <c r="AP328" s="243"/>
      <c r="AQ328" s="243"/>
      <c r="AR328" s="243"/>
      <c r="AS328" s="243"/>
      <c r="AT328" s="243"/>
      <c r="AU328" s="243"/>
      <c r="AV328" s="243"/>
      <c r="AW328" s="243"/>
      <c r="AX328" s="243"/>
      <c r="AY328" s="243"/>
      <c r="AZ328" s="243"/>
      <c r="BA328" s="243">
        <v>0</v>
      </c>
      <c r="BB328" s="243"/>
      <c r="BC328" s="243"/>
      <c r="BD328" s="243"/>
      <c r="BE328" s="243"/>
      <c r="BF328" s="243"/>
      <c r="BG328" s="243"/>
    </row>
    <row r="329" spans="1:59" ht="17.100000000000001" customHeight="1" x14ac:dyDescent="0.25">
      <c r="A329" s="240" t="s">
        <v>398</v>
      </c>
      <c r="B329" s="240"/>
      <c r="C329" s="240"/>
      <c r="D329" s="240"/>
      <c r="E329" s="240"/>
      <c r="F329" s="240"/>
      <c r="G329" s="240"/>
      <c r="H329" s="240"/>
      <c r="I329" s="240"/>
      <c r="J329" s="240"/>
      <c r="K329" s="240"/>
      <c r="L329" s="240"/>
      <c r="M329" s="240"/>
      <c r="N329" s="240"/>
      <c r="O329" s="241">
        <v>0</v>
      </c>
      <c r="P329" s="241"/>
      <c r="Q329" s="241"/>
      <c r="R329" s="241"/>
      <c r="S329" s="241"/>
      <c r="T329" s="241"/>
      <c r="U329" s="241"/>
      <c r="V329" s="241"/>
      <c r="W329" s="241"/>
      <c r="X329" s="241"/>
      <c r="Y329" s="241"/>
      <c r="Z329" s="241">
        <v>0</v>
      </c>
      <c r="AA329" s="241"/>
      <c r="AB329" s="241"/>
      <c r="AC329" s="241"/>
      <c r="AD329" s="241"/>
      <c r="AE329" s="241"/>
      <c r="AF329" s="241"/>
      <c r="AG329" s="241"/>
      <c r="AH329" s="241"/>
      <c r="AI329" s="241"/>
      <c r="AJ329" s="241"/>
      <c r="AK329" s="241"/>
      <c r="AL329" s="241"/>
      <c r="AM329" s="241"/>
      <c r="AN329" s="241">
        <v>0</v>
      </c>
      <c r="AO329" s="241"/>
      <c r="AP329" s="241"/>
      <c r="AQ329" s="241"/>
      <c r="AR329" s="241"/>
      <c r="AS329" s="241"/>
      <c r="AT329" s="241"/>
      <c r="AU329" s="241"/>
      <c r="AV329" s="241"/>
      <c r="AW329" s="241"/>
      <c r="AX329" s="241"/>
      <c r="AY329" s="241"/>
      <c r="AZ329" s="241"/>
      <c r="BA329" s="241">
        <v>0</v>
      </c>
      <c r="BB329" s="241"/>
      <c r="BC329" s="241"/>
      <c r="BD329" s="241"/>
      <c r="BE329" s="241"/>
      <c r="BF329" s="241"/>
      <c r="BG329" s="241"/>
    </row>
    <row r="330" spans="1:59" ht="5.8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6.95" customHeight="1" x14ac:dyDescent="0.25">
      <c r="A331" s="236" t="s">
        <v>401</v>
      </c>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c r="AA331" s="236"/>
      <c r="AB331" s="236"/>
      <c r="AC331" s="236"/>
      <c r="AD331" s="236"/>
      <c r="AE331" s="236"/>
      <c r="AF331" s="236"/>
      <c r="AG331" s="236"/>
      <c r="AH331" s="236"/>
      <c r="AI331" s="236"/>
      <c r="AJ331" s="236"/>
      <c r="AK331" s="236"/>
      <c r="AL331" s="236"/>
      <c r="AM331" s="236"/>
      <c r="AN331" s="236"/>
      <c r="AO331" s="236"/>
      <c r="AP331" s="236"/>
      <c r="AQ331" s="236"/>
      <c r="AR331" s="236"/>
      <c r="AS331" s="236"/>
      <c r="AT331" s="236"/>
      <c r="AU331" s="236"/>
      <c r="AV331" s="236"/>
      <c r="AW331" s="236"/>
      <c r="AX331" s="236"/>
      <c r="AY331" s="236"/>
      <c r="AZ331" s="236"/>
      <c r="BA331" s="236"/>
      <c r="BB331" s="236"/>
      <c r="BC331" s="236"/>
      <c r="BD331" s="236"/>
      <c r="BE331" s="236"/>
      <c r="BF331" s="236"/>
      <c r="BG331" s="236"/>
    </row>
    <row r="332" spans="1:59" ht="17.7" customHeight="1" x14ac:dyDescent="0.25">
      <c r="A332" s="236" t="s">
        <v>402</v>
      </c>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c r="AA332" s="236"/>
      <c r="AB332" s="236"/>
      <c r="AC332" s="236"/>
      <c r="AD332" s="236"/>
      <c r="AE332" s="236"/>
      <c r="AF332" s="236"/>
      <c r="AG332" s="236"/>
      <c r="AH332" s="236"/>
      <c r="AI332" s="236"/>
      <c r="AJ332" s="236"/>
      <c r="AK332" s="236"/>
      <c r="AL332" s="236"/>
      <c r="AM332" s="236"/>
      <c r="AN332" s="236"/>
      <c r="AO332" s="236"/>
      <c r="AP332" s="236"/>
      <c r="AQ332" s="236"/>
      <c r="AR332" s="236"/>
      <c r="AS332" s="236"/>
      <c r="AT332" s="236"/>
      <c r="AU332" s="236"/>
      <c r="AV332" s="236"/>
      <c r="AW332" s="236"/>
      <c r="AX332" s="236"/>
      <c r="AY332" s="236"/>
      <c r="AZ332" s="236"/>
      <c r="BA332" s="236"/>
      <c r="BB332" s="236"/>
      <c r="BC332" s="236"/>
      <c r="BD332" s="236"/>
      <c r="BE332" s="236"/>
      <c r="BF332" s="236"/>
      <c r="BG332" s="236"/>
    </row>
    <row r="333" spans="1:59" ht="17.7" customHeight="1" x14ac:dyDescent="0.25">
      <c r="A333" s="236" t="s">
        <v>403</v>
      </c>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236"/>
      <c r="AL333" s="236"/>
      <c r="AM333" s="236"/>
      <c r="AN333" s="236"/>
      <c r="AO333" s="236"/>
      <c r="AP333" s="236"/>
      <c r="AQ333" s="236"/>
      <c r="AR333" s="236"/>
      <c r="AS333" s="236"/>
      <c r="AT333" s="236"/>
      <c r="AU333" s="236"/>
      <c r="AV333" s="236"/>
      <c r="AW333" s="236"/>
      <c r="AX333" s="236"/>
      <c r="AY333" s="236"/>
      <c r="AZ333" s="236"/>
      <c r="BA333" s="236"/>
      <c r="BB333" s="236"/>
      <c r="BC333" s="236"/>
      <c r="BD333" s="236"/>
      <c r="BE333" s="236"/>
      <c r="BF333" s="236"/>
      <c r="BG333" s="236"/>
    </row>
    <row r="334" spans="1:59" ht="8.85" customHeight="1" x14ac:dyDescent="0.25"/>
    <row r="335" spans="1:59" ht="16.95" customHeight="1" x14ac:dyDescent="0.25">
      <c r="A335" s="244" t="s">
        <v>404</v>
      </c>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c r="AA335" s="244"/>
      <c r="AB335" s="244"/>
      <c r="AC335" s="244"/>
      <c r="AD335" s="244"/>
      <c r="AE335" s="244"/>
      <c r="AF335" s="244"/>
      <c r="AG335" s="244"/>
      <c r="AH335" s="244"/>
      <c r="AI335" s="244"/>
      <c r="AJ335" s="244"/>
      <c r="AK335" s="244"/>
      <c r="AL335" s="244"/>
      <c r="AM335" s="244"/>
      <c r="AN335" s="244"/>
      <c r="AO335" s="244"/>
      <c r="AP335" s="244"/>
      <c r="AQ335" s="244"/>
      <c r="AR335" s="244"/>
      <c r="AS335" s="244"/>
      <c r="AT335" s="244"/>
      <c r="AU335" s="244"/>
      <c r="AV335" s="244"/>
      <c r="AW335" s="244"/>
      <c r="AX335" s="244"/>
      <c r="AY335" s="244"/>
      <c r="AZ335" s="244"/>
      <c r="BA335" s="244"/>
      <c r="BB335" s="244"/>
      <c r="BC335" s="244"/>
      <c r="BD335" s="244"/>
      <c r="BE335" s="244"/>
      <c r="BF335" s="244"/>
      <c r="BG335" s="244"/>
    </row>
    <row r="336" spans="1:59" ht="2.8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ht="17.7" customHeight="1" x14ac:dyDescent="0.25">
      <c r="A337" s="245" t="s">
        <v>253</v>
      </c>
      <c r="B337" s="245"/>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245"/>
      <c r="AD337" s="245"/>
      <c r="AE337" s="245"/>
      <c r="AF337" s="245"/>
      <c r="AG337" s="245"/>
      <c r="AH337" s="245" t="s">
        <v>254</v>
      </c>
      <c r="AI337" s="245"/>
      <c r="AJ337" s="245"/>
      <c r="AK337" s="245"/>
      <c r="AL337" s="245"/>
      <c r="AM337" s="245"/>
      <c r="AN337" s="245"/>
      <c r="AO337" s="245"/>
      <c r="AP337" s="245"/>
      <c r="AQ337" s="245"/>
      <c r="AR337" s="245"/>
      <c r="AS337" s="245"/>
      <c r="AT337" s="245"/>
      <c r="AU337" s="245"/>
      <c r="AV337" s="245"/>
      <c r="AW337" s="245"/>
      <c r="AX337" s="245" t="s">
        <v>255</v>
      </c>
      <c r="AY337" s="245"/>
      <c r="AZ337" s="245"/>
      <c r="BA337" s="245"/>
      <c r="BB337" s="245"/>
      <c r="BC337" s="245"/>
      <c r="BD337" s="245"/>
      <c r="BE337" s="245"/>
      <c r="BF337" s="245"/>
      <c r="BG337" s="245"/>
    </row>
    <row r="338" spans="1:59" ht="16.95" customHeight="1" x14ac:dyDescent="0.25">
      <c r="A338" s="246" t="s">
        <v>405</v>
      </c>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7">
        <v>0</v>
      </c>
      <c r="AI338" s="247"/>
      <c r="AJ338" s="247"/>
      <c r="AK338" s="247"/>
      <c r="AL338" s="247"/>
      <c r="AM338" s="247"/>
      <c r="AN338" s="247"/>
      <c r="AO338" s="247"/>
      <c r="AP338" s="247"/>
      <c r="AQ338" s="247"/>
      <c r="AR338" s="247"/>
      <c r="AS338" s="247"/>
      <c r="AT338" s="247"/>
      <c r="AU338" s="247"/>
      <c r="AV338" s="247"/>
      <c r="AW338" s="247"/>
      <c r="AX338" s="247">
        <v>0</v>
      </c>
      <c r="AY338" s="247"/>
      <c r="AZ338" s="247"/>
      <c r="BA338" s="247"/>
      <c r="BB338" s="247"/>
      <c r="BC338" s="247"/>
      <c r="BD338" s="247"/>
      <c r="BE338" s="247"/>
      <c r="BF338" s="247"/>
      <c r="BG338" s="247"/>
    </row>
    <row r="339" spans="1:59" ht="17.7" customHeight="1" x14ac:dyDescent="0.25">
      <c r="A339" s="242" t="s">
        <v>406</v>
      </c>
      <c r="B339" s="242"/>
      <c r="C339" s="242"/>
      <c r="D339" s="242"/>
      <c r="E339" s="242"/>
      <c r="F339" s="242"/>
      <c r="G339" s="242"/>
      <c r="H339" s="242"/>
      <c r="I339" s="242"/>
      <c r="J339" s="242"/>
      <c r="K339" s="242"/>
      <c r="L339" s="242"/>
      <c r="M339" s="242"/>
      <c r="N339" s="242"/>
      <c r="O339" s="242"/>
      <c r="P339" s="242"/>
      <c r="Q339" s="242"/>
      <c r="R339" s="242"/>
      <c r="S339" s="242"/>
      <c r="T339" s="242"/>
      <c r="U339" s="242"/>
      <c r="V339" s="242"/>
      <c r="W339" s="242"/>
      <c r="X339" s="242"/>
      <c r="Y339" s="242"/>
      <c r="Z339" s="242"/>
      <c r="AA339" s="242"/>
      <c r="AB339" s="242"/>
      <c r="AC339" s="242"/>
      <c r="AD339" s="242"/>
      <c r="AE339" s="242"/>
      <c r="AF339" s="242"/>
      <c r="AG339" s="242"/>
      <c r="AH339" s="243">
        <v>0</v>
      </c>
      <c r="AI339" s="243"/>
      <c r="AJ339" s="243"/>
      <c r="AK339" s="243"/>
      <c r="AL339" s="243"/>
      <c r="AM339" s="243"/>
      <c r="AN339" s="243"/>
      <c r="AO339" s="243"/>
      <c r="AP339" s="243"/>
      <c r="AQ339" s="243"/>
      <c r="AR339" s="243"/>
      <c r="AS339" s="243"/>
      <c r="AT339" s="243"/>
      <c r="AU339" s="243"/>
      <c r="AV339" s="243"/>
      <c r="AW339" s="243"/>
      <c r="AX339" s="243">
        <v>0</v>
      </c>
      <c r="AY339" s="243"/>
      <c r="AZ339" s="243"/>
      <c r="BA339" s="243"/>
      <c r="BB339" s="243"/>
      <c r="BC339" s="243"/>
      <c r="BD339" s="243"/>
      <c r="BE339" s="243"/>
      <c r="BF339" s="243"/>
      <c r="BG339" s="243"/>
    </row>
    <row r="340" spans="1:59" ht="17.7" customHeight="1" x14ac:dyDescent="0.25">
      <c r="A340" s="242" t="s">
        <v>407</v>
      </c>
      <c r="B340" s="242"/>
      <c r="C340" s="242"/>
      <c r="D340" s="242"/>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2"/>
      <c r="AD340" s="242"/>
      <c r="AE340" s="242"/>
      <c r="AF340" s="242"/>
      <c r="AG340" s="242"/>
      <c r="AH340" s="243">
        <v>0</v>
      </c>
      <c r="AI340" s="243"/>
      <c r="AJ340" s="243"/>
      <c r="AK340" s="243"/>
      <c r="AL340" s="243"/>
      <c r="AM340" s="243"/>
      <c r="AN340" s="243"/>
      <c r="AO340" s="243"/>
      <c r="AP340" s="243"/>
      <c r="AQ340" s="243"/>
      <c r="AR340" s="243"/>
      <c r="AS340" s="243"/>
      <c r="AT340" s="243"/>
      <c r="AU340" s="243"/>
      <c r="AV340" s="243"/>
      <c r="AW340" s="243"/>
      <c r="AX340" s="243">
        <v>0</v>
      </c>
      <c r="AY340" s="243"/>
      <c r="AZ340" s="243"/>
      <c r="BA340" s="243"/>
      <c r="BB340" s="243"/>
      <c r="BC340" s="243"/>
      <c r="BD340" s="243"/>
      <c r="BE340" s="243"/>
      <c r="BF340" s="243"/>
      <c r="BG340" s="243"/>
    </row>
    <row r="341" spans="1:59" ht="16.95" customHeight="1" x14ac:dyDescent="0.25">
      <c r="A341" s="242" t="s">
        <v>408</v>
      </c>
      <c r="B341" s="242"/>
      <c r="C341" s="242"/>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c r="AA341" s="242"/>
      <c r="AB341" s="242"/>
      <c r="AC341" s="242"/>
      <c r="AD341" s="242"/>
      <c r="AE341" s="242"/>
      <c r="AF341" s="242"/>
      <c r="AG341" s="242"/>
      <c r="AH341" s="243">
        <v>0</v>
      </c>
      <c r="AI341" s="243"/>
      <c r="AJ341" s="243"/>
      <c r="AK341" s="243"/>
      <c r="AL341" s="243"/>
      <c r="AM341" s="243"/>
      <c r="AN341" s="243"/>
      <c r="AO341" s="243"/>
      <c r="AP341" s="243"/>
      <c r="AQ341" s="243"/>
      <c r="AR341" s="243"/>
      <c r="AS341" s="243"/>
      <c r="AT341" s="243"/>
      <c r="AU341" s="243"/>
      <c r="AV341" s="243"/>
      <c r="AW341" s="243"/>
      <c r="AX341" s="243">
        <v>0</v>
      </c>
      <c r="AY341" s="243"/>
      <c r="AZ341" s="243"/>
      <c r="BA341" s="243"/>
      <c r="BB341" s="243"/>
      <c r="BC341" s="243"/>
      <c r="BD341" s="243"/>
      <c r="BE341" s="243"/>
      <c r="BF341" s="243"/>
      <c r="BG341" s="243"/>
    </row>
    <row r="342" spans="1:59" ht="17.7" customHeight="1" x14ac:dyDescent="0.25">
      <c r="A342" s="242" t="s">
        <v>409</v>
      </c>
      <c r="B342" s="242"/>
      <c r="C342" s="242"/>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2"/>
      <c r="AD342" s="242"/>
      <c r="AE342" s="242"/>
      <c r="AF342" s="242"/>
      <c r="AG342" s="242"/>
      <c r="AH342" s="243">
        <v>0</v>
      </c>
      <c r="AI342" s="243"/>
      <c r="AJ342" s="243"/>
      <c r="AK342" s="243"/>
      <c r="AL342" s="243"/>
      <c r="AM342" s="243"/>
      <c r="AN342" s="243"/>
      <c r="AO342" s="243"/>
      <c r="AP342" s="243"/>
      <c r="AQ342" s="243"/>
      <c r="AR342" s="243"/>
      <c r="AS342" s="243"/>
      <c r="AT342" s="243"/>
      <c r="AU342" s="243"/>
      <c r="AV342" s="243"/>
      <c r="AW342" s="243"/>
      <c r="AX342" s="243">
        <v>0</v>
      </c>
      <c r="AY342" s="243"/>
      <c r="AZ342" s="243"/>
      <c r="BA342" s="243"/>
      <c r="BB342" s="243"/>
      <c r="BC342" s="243"/>
      <c r="BD342" s="243"/>
      <c r="BE342" s="243"/>
      <c r="BF342" s="243"/>
      <c r="BG342" s="243"/>
    </row>
    <row r="343" spans="1:59" ht="16.95" customHeight="1" x14ac:dyDescent="0.25">
      <c r="A343" s="242" t="s">
        <v>300</v>
      </c>
      <c r="B343" s="242"/>
      <c r="C343" s="242"/>
      <c r="D343" s="242"/>
      <c r="E343" s="242"/>
      <c r="F343" s="242"/>
      <c r="G343" s="242"/>
      <c r="H343" s="242"/>
      <c r="I343" s="242"/>
      <c r="J343" s="242"/>
      <c r="K343" s="242"/>
      <c r="L343" s="242"/>
      <c r="M343" s="242"/>
      <c r="N343" s="242"/>
      <c r="O343" s="242"/>
      <c r="P343" s="242"/>
      <c r="Q343" s="242"/>
      <c r="R343" s="242"/>
      <c r="S343" s="242"/>
      <c r="T343" s="242"/>
      <c r="U343" s="242"/>
      <c r="V343" s="242"/>
      <c r="W343" s="242"/>
      <c r="X343" s="242"/>
      <c r="Y343" s="242"/>
      <c r="Z343" s="242"/>
      <c r="AA343" s="242"/>
      <c r="AB343" s="242"/>
      <c r="AC343" s="242"/>
      <c r="AD343" s="242"/>
      <c r="AE343" s="242"/>
      <c r="AF343" s="242"/>
      <c r="AG343" s="242"/>
      <c r="AH343" s="243">
        <v>0</v>
      </c>
      <c r="AI343" s="243"/>
      <c r="AJ343" s="243"/>
      <c r="AK343" s="243"/>
      <c r="AL343" s="243"/>
      <c r="AM343" s="243"/>
      <c r="AN343" s="243"/>
      <c r="AO343" s="243"/>
      <c r="AP343" s="243"/>
      <c r="AQ343" s="243"/>
      <c r="AR343" s="243"/>
      <c r="AS343" s="243"/>
      <c r="AT343" s="243"/>
      <c r="AU343" s="243"/>
      <c r="AV343" s="243"/>
      <c r="AW343" s="243"/>
      <c r="AX343" s="243">
        <v>0</v>
      </c>
      <c r="AY343" s="243"/>
      <c r="AZ343" s="243"/>
      <c r="BA343" s="243"/>
      <c r="BB343" s="243"/>
      <c r="BC343" s="243"/>
      <c r="BD343" s="243"/>
      <c r="BE343" s="243"/>
      <c r="BF343" s="243"/>
      <c r="BG343" s="243"/>
    </row>
    <row r="344" spans="1:59" ht="17.7" customHeight="1" x14ac:dyDescent="0.25">
      <c r="A344" s="242" t="s">
        <v>410</v>
      </c>
      <c r="B344" s="242"/>
      <c r="C344" s="242"/>
      <c r="D344" s="242"/>
      <c r="E344" s="242"/>
      <c r="F344" s="242"/>
      <c r="G344" s="242"/>
      <c r="H344" s="242"/>
      <c r="I344" s="242"/>
      <c r="J344" s="242"/>
      <c r="K344" s="242"/>
      <c r="L344" s="242"/>
      <c r="M344" s="242"/>
      <c r="N344" s="242"/>
      <c r="O344" s="242"/>
      <c r="P344" s="242"/>
      <c r="Q344" s="242"/>
      <c r="R344" s="242"/>
      <c r="S344" s="242"/>
      <c r="T344" s="242"/>
      <c r="U344" s="242"/>
      <c r="V344" s="242"/>
      <c r="W344" s="242"/>
      <c r="X344" s="242"/>
      <c r="Y344" s="242"/>
      <c r="Z344" s="242"/>
      <c r="AA344" s="242"/>
      <c r="AB344" s="242"/>
      <c r="AC344" s="242"/>
      <c r="AD344" s="242"/>
      <c r="AE344" s="242"/>
      <c r="AF344" s="242"/>
      <c r="AG344" s="242"/>
      <c r="AH344" s="243">
        <v>0</v>
      </c>
      <c r="AI344" s="243"/>
      <c r="AJ344" s="243"/>
      <c r="AK344" s="243"/>
      <c r="AL344" s="243"/>
      <c r="AM344" s="243"/>
      <c r="AN344" s="243"/>
      <c r="AO344" s="243"/>
      <c r="AP344" s="243"/>
      <c r="AQ344" s="243"/>
      <c r="AR344" s="243"/>
      <c r="AS344" s="243"/>
      <c r="AT344" s="243"/>
      <c r="AU344" s="243"/>
      <c r="AV344" s="243"/>
      <c r="AW344" s="243"/>
      <c r="AX344" s="243">
        <v>0</v>
      </c>
      <c r="AY344" s="243"/>
      <c r="AZ344" s="243"/>
      <c r="BA344" s="243"/>
      <c r="BB344" s="243"/>
      <c r="BC344" s="243"/>
      <c r="BD344" s="243"/>
      <c r="BE344" s="243"/>
      <c r="BF344" s="243"/>
      <c r="BG344" s="243"/>
    </row>
    <row r="345" spans="1:59" ht="17.7" customHeight="1" x14ac:dyDescent="0.25">
      <c r="A345" s="242" t="s">
        <v>411</v>
      </c>
      <c r="B345" s="242"/>
      <c r="C345" s="242"/>
      <c r="D345" s="242"/>
      <c r="E345" s="242"/>
      <c r="F345" s="242"/>
      <c r="G345" s="242"/>
      <c r="H345" s="242"/>
      <c r="I345" s="242"/>
      <c r="J345" s="242"/>
      <c r="K345" s="242"/>
      <c r="L345" s="242"/>
      <c r="M345" s="242"/>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3">
        <v>0</v>
      </c>
      <c r="AI345" s="243"/>
      <c r="AJ345" s="243"/>
      <c r="AK345" s="243"/>
      <c r="AL345" s="243"/>
      <c r="AM345" s="243"/>
      <c r="AN345" s="243"/>
      <c r="AO345" s="243"/>
      <c r="AP345" s="243"/>
      <c r="AQ345" s="243"/>
      <c r="AR345" s="243"/>
      <c r="AS345" s="243"/>
      <c r="AT345" s="243"/>
      <c r="AU345" s="243"/>
      <c r="AV345" s="243"/>
      <c r="AW345" s="243"/>
      <c r="AX345" s="243">
        <v>0</v>
      </c>
      <c r="AY345" s="243"/>
      <c r="AZ345" s="243"/>
      <c r="BA345" s="243"/>
      <c r="BB345" s="243"/>
      <c r="BC345" s="243"/>
      <c r="BD345" s="243"/>
      <c r="BE345" s="243"/>
      <c r="BF345" s="243"/>
      <c r="BG345" s="243"/>
    </row>
    <row r="346" spans="1:59" ht="16.95" customHeight="1" x14ac:dyDescent="0.25">
      <c r="A346" s="240" t="s">
        <v>409</v>
      </c>
      <c r="B346" s="240"/>
      <c r="C346" s="240"/>
      <c r="D346" s="240"/>
      <c r="E346" s="240"/>
      <c r="F346" s="240"/>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c r="AE346" s="240"/>
      <c r="AF346" s="240"/>
      <c r="AG346" s="240"/>
      <c r="AH346" s="241">
        <v>0</v>
      </c>
      <c r="AI346" s="241"/>
      <c r="AJ346" s="241"/>
      <c r="AK346" s="241"/>
      <c r="AL346" s="241"/>
      <c r="AM346" s="241"/>
      <c r="AN346" s="241"/>
      <c r="AO346" s="241"/>
      <c r="AP346" s="241"/>
      <c r="AQ346" s="241"/>
      <c r="AR346" s="241"/>
      <c r="AS346" s="241"/>
      <c r="AT346" s="241"/>
      <c r="AU346" s="241"/>
      <c r="AV346" s="241"/>
      <c r="AW346" s="241"/>
      <c r="AX346" s="241">
        <v>0</v>
      </c>
      <c r="AY346" s="241"/>
      <c r="AZ346" s="241"/>
      <c r="BA346" s="241"/>
      <c r="BB346" s="241"/>
      <c r="BC346" s="241"/>
      <c r="BD346" s="241"/>
      <c r="BE346" s="241"/>
      <c r="BF346" s="241"/>
      <c r="BG346" s="241"/>
    </row>
    <row r="347" spans="1:59" ht="17.7" customHeight="1" x14ac:dyDescent="0.25">
      <c r="A347" s="248" t="s">
        <v>259</v>
      </c>
      <c r="B347" s="248"/>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9">
        <v>0</v>
      </c>
      <c r="AI347" s="249"/>
      <c r="AJ347" s="249"/>
      <c r="AK347" s="249"/>
      <c r="AL347" s="249"/>
      <c r="AM347" s="249"/>
      <c r="AN347" s="249"/>
      <c r="AO347" s="249"/>
      <c r="AP347" s="249"/>
      <c r="AQ347" s="249"/>
      <c r="AR347" s="249"/>
      <c r="AS347" s="249"/>
      <c r="AT347" s="249"/>
      <c r="AU347" s="249"/>
      <c r="AV347" s="249"/>
      <c r="AW347" s="249"/>
      <c r="AX347" s="249">
        <v>0</v>
      </c>
      <c r="AY347" s="249"/>
      <c r="AZ347" s="249"/>
      <c r="BA347" s="249"/>
      <c r="BB347" s="249"/>
      <c r="BC347" s="249"/>
      <c r="BD347" s="249"/>
      <c r="BE347" s="249"/>
      <c r="BF347" s="249"/>
      <c r="BG347" s="249"/>
    </row>
    <row r="348" spans="1:59" ht="8.8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6.95" customHeight="1" x14ac:dyDescent="0.25">
      <c r="A349" s="244" t="s">
        <v>412</v>
      </c>
      <c r="B349" s="244"/>
      <c r="C349" s="244"/>
      <c r="D349" s="244"/>
      <c r="E349" s="244"/>
      <c r="F349" s="244"/>
      <c r="G349" s="244"/>
      <c r="H349" s="244"/>
      <c r="I349" s="244"/>
      <c r="J349" s="244"/>
      <c r="K349" s="244"/>
      <c r="L349" s="244"/>
      <c r="M349" s="244"/>
      <c r="N349" s="244"/>
      <c r="O349" s="244"/>
      <c r="P349" s="244"/>
      <c r="Q349" s="244"/>
      <c r="R349" s="244"/>
      <c r="S349" s="244"/>
      <c r="T349" s="244"/>
      <c r="U349" s="244"/>
      <c r="V349" s="244"/>
      <c r="W349" s="244"/>
      <c r="X349" s="244"/>
      <c r="Y349" s="244"/>
      <c r="Z349" s="244"/>
      <c r="AA349" s="244"/>
      <c r="AB349" s="244"/>
      <c r="AC349" s="244"/>
      <c r="AD349" s="244"/>
      <c r="AE349" s="244"/>
      <c r="AF349" s="244"/>
      <c r="AG349" s="244"/>
      <c r="AH349" s="244"/>
      <c r="AI349" s="244"/>
      <c r="AJ349" s="244"/>
      <c r="AK349" s="244"/>
      <c r="AL349" s="244"/>
      <c r="AM349" s="244"/>
      <c r="AN349" s="244"/>
      <c r="AO349" s="244"/>
      <c r="AP349" s="244"/>
      <c r="AQ349" s="244"/>
      <c r="AR349" s="244"/>
      <c r="AS349" s="244"/>
      <c r="AT349" s="244"/>
      <c r="AU349" s="244"/>
      <c r="AV349" s="244"/>
      <c r="AW349" s="244"/>
      <c r="AX349" s="244"/>
      <c r="AY349" s="244"/>
      <c r="AZ349" s="244"/>
      <c r="BA349" s="244"/>
      <c r="BB349" s="244"/>
      <c r="BC349" s="244"/>
      <c r="BD349" s="244"/>
      <c r="BE349" s="244"/>
      <c r="BF349" s="244"/>
      <c r="BG349" s="244"/>
    </row>
    <row r="350" spans="1:59" ht="2.8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ht="17.7" customHeight="1" x14ac:dyDescent="0.25">
      <c r="A351" s="262" t="s">
        <v>253</v>
      </c>
      <c r="B351" s="262"/>
      <c r="C351" s="262"/>
      <c r="D351" s="262"/>
      <c r="E351" s="262"/>
      <c r="F351" s="262"/>
      <c r="G351" s="262"/>
      <c r="H351" s="262"/>
      <c r="I351" s="262"/>
      <c r="J351" s="262"/>
      <c r="K351" s="262"/>
      <c r="L351" s="262"/>
      <c r="M351" s="262"/>
      <c r="N351" s="262"/>
      <c r="O351" s="262"/>
      <c r="P351" s="262"/>
      <c r="Q351" s="262"/>
      <c r="R351" s="262"/>
      <c r="S351" s="262"/>
      <c r="T351" s="262"/>
      <c r="U351" s="262"/>
      <c r="V351" s="262"/>
      <c r="W351" s="262"/>
      <c r="X351" s="262"/>
      <c r="Y351" s="262"/>
      <c r="Z351" s="262"/>
      <c r="AA351" s="262"/>
      <c r="AB351" s="262"/>
      <c r="AC351" s="262"/>
      <c r="AD351" s="262"/>
      <c r="AE351" s="262"/>
      <c r="AF351" s="262"/>
      <c r="AG351" s="262"/>
      <c r="AH351" s="262" t="s">
        <v>254</v>
      </c>
      <c r="AI351" s="262"/>
      <c r="AJ351" s="262"/>
      <c r="AK351" s="262"/>
      <c r="AL351" s="262"/>
      <c r="AM351" s="262"/>
      <c r="AN351" s="262"/>
      <c r="AO351" s="262"/>
      <c r="AP351" s="262"/>
      <c r="AQ351" s="262"/>
      <c r="AR351" s="262"/>
      <c r="AS351" s="262"/>
      <c r="AT351" s="262"/>
      <c r="AU351" s="262"/>
      <c r="AV351" s="262"/>
      <c r="AW351" s="262"/>
      <c r="AX351" s="262" t="s">
        <v>255</v>
      </c>
      <c r="AY351" s="262"/>
      <c r="AZ351" s="262"/>
      <c r="BA351" s="262"/>
      <c r="BB351" s="262"/>
      <c r="BC351" s="262"/>
      <c r="BD351" s="262"/>
      <c r="BE351" s="262"/>
      <c r="BF351" s="262"/>
      <c r="BG351" s="262"/>
    </row>
    <row r="352" spans="1:59" ht="17.7" customHeight="1" x14ac:dyDescent="0.25">
      <c r="A352" s="242" t="s">
        <v>405</v>
      </c>
      <c r="B352" s="242"/>
      <c r="C352" s="242"/>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3">
        <v>0</v>
      </c>
      <c r="AI352" s="243"/>
      <c r="AJ352" s="243"/>
      <c r="AK352" s="243"/>
      <c r="AL352" s="243"/>
      <c r="AM352" s="243"/>
      <c r="AN352" s="243"/>
      <c r="AO352" s="243"/>
      <c r="AP352" s="243"/>
      <c r="AQ352" s="243"/>
      <c r="AR352" s="243"/>
      <c r="AS352" s="243"/>
      <c r="AT352" s="243"/>
      <c r="AU352" s="243"/>
      <c r="AV352" s="243"/>
      <c r="AW352" s="243"/>
      <c r="AX352" s="243">
        <v>0</v>
      </c>
      <c r="AY352" s="243"/>
      <c r="AZ352" s="243"/>
      <c r="BA352" s="243"/>
      <c r="BB352" s="243"/>
      <c r="BC352" s="243"/>
      <c r="BD352" s="243"/>
      <c r="BE352" s="243"/>
      <c r="BF352" s="243"/>
      <c r="BG352" s="243"/>
    </row>
    <row r="353" spans="1:59" ht="16.95" customHeight="1" x14ac:dyDescent="0.25">
      <c r="A353" s="240" t="s">
        <v>413</v>
      </c>
      <c r="B353" s="240"/>
      <c r="C353" s="240"/>
      <c r="D353" s="240"/>
      <c r="E353" s="240"/>
      <c r="F353" s="240"/>
      <c r="G353" s="240"/>
      <c r="H353" s="240"/>
      <c r="I353" s="240"/>
      <c r="J353" s="240"/>
      <c r="K353" s="240"/>
      <c r="L353" s="240"/>
      <c r="M353" s="240"/>
      <c r="N353" s="240"/>
      <c r="O353" s="240"/>
      <c r="P353" s="240"/>
      <c r="Q353" s="240"/>
      <c r="R353" s="240"/>
      <c r="S353" s="240"/>
      <c r="T353" s="240"/>
      <c r="U353" s="240"/>
      <c r="V353" s="240"/>
      <c r="W353" s="240"/>
      <c r="X353" s="240"/>
      <c r="Y353" s="240"/>
      <c r="Z353" s="240"/>
      <c r="AA353" s="240"/>
      <c r="AB353" s="240"/>
      <c r="AC353" s="240"/>
      <c r="AD353" s="240"/>
      <c r="AE353" s="240"/>
      <c r="AF353" s="240"/>
      <c r="AG353" s="240"/>
      <c r="AH353" s="241">
        <v>0</v>
      </c>
      <c r="AI353" s="241"/>
      <c r="AJ353" s="241"/>
      <c r="AK353" s="241"/>
      <c r="AL353" s="241"/>
      <c r="AM353" s="241"/>
      <c r="AN353" s="241"/>
      <c r="AO353" s="241"/>
      <c r="AP353" s="241"/>
      <c r="AQ353" s="241"/>
      <c r="AR353" s="241"/>
      <c r="AS353" s="241"/>
      <c r="AT353" s="241"/>
      <c r="AU353" s="241"/>
      <c r="AV353" s="241"/>
      <c r="AW353" s="241"/>
      <c r="AX353" s="241">
        <v>0</v>
      </c>
      <c r="AY353" s="241"/>
      <c r="AZ353" s="241"/>
      <c r="BA353" s="241"/>
      <c r="BB353" s="241"/>
      <c r="BC353" s="241"/>
      <c r="BD353" s="241"/>
      <c r="BE353" s="241"/>
      <c r="BF353" s="241"/>
      <c r="BG353" s="241"/>
    </row>
    <row r="354" spans="1:59" ht="17.7" customHeight="1" x14ac:dyDescent="0.25">
      <c r="A354" s="248" t="s">
        <v>259</v>
      </c>
      <c r="B354" s="248"/>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9">
        <v>0</v>
      </c>
      <c r="AI354" s="249"/>
      <c r="AJ354" s="249"/>
      <c r="AK354" s="249"/>
      <c r="AL354" s="249"/>
      <c r="AM354" s="249"/>
      <c r="AN354" s="249"/>
      <c r="AO354" s="249"/>
      <c r="AP354" s="249"/>
      <c r="AQ354" s="249"/>
      <c r="AR354" s="249"/>
      <c r="AS354" s="249"/>
      <c r="AT354" s="249"/>
      <c r="AU354" s="249"/>
      <c r="AV354" s="249"/>
      <c r="AW354" s="249"/>
      <c r="AX354" s="249">
        <v>0</v>
      </c>
      <c r="AY354" s="249"/>
      <c r="AZ354" s="249"/>
      <c r="BA354" s="249"/>
      <c r="BB354" s="249"/>
      <c r="BC354" s="249"/>
      <c r="BD354" s="249"/>
      <c r="BE354" s="249"/>
      <c r="BF354" s="249"/>
      <c r="BG354" s="249"/>
    </row>
    <row r="355" spans="1:59" ht="8.8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6.95" customHeight="1" x14ac:dyDescent="0.25">
      <c r="A356" s="244" t="s">
        <v>414</v>
      </c>
      <c r="B356" s="244"/>
      <c r="C356" s="244"/>
      <c r="D356" s="244"/>
      <c r="E356" s="244"/>
      <c r="F356" s="244"/>
      <c r="G356" s="244"/>
      <c r="H356" s="244"/>
      <c r="I356" s="244"/>
      <c r="J356" s="244"/>
      <c r="K356" s="244"/>
      <c r="L356" s="244"/>
      <c r="M356" s="244"/>
      <c r="N356" s="244"/>
      <c r="O356" s="244"/>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244"/>
      <c r="AN356" s="244"/>
      <c r="AO356" s="244"/>
      <c r="AP356" s="244"/>
      <c r="AQ356" s="244"/>
      <c r="AR356" s="244"/>
      <c r="AS356" s="244"/>
      <c r="AT356" s="244"/>
      <c r="AU356" s="244"/>
      <c r="AV356" s="244"/>
      <c r="AW356" s="244"/>
      <c r="AX356" s="244"/>
      <c r="AY356" s="244"/>
      <c r="AZ356" s="244"/>
      <c r="BA356" s="244"/>
      <c r="BB356" s="244"/>
      <c r="BC356" s="244"/>
      <c r="BD356" s="244"/>
      <c r="BE356" s="244"/>
      <c r="BF356" s="244"/>
      <c r="BG356" s="244"/>
    </row>
    <row r="357" spans="1:59" ht="2.8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ht="17.7" customHeight="1" x14ac:dyDescent="0.25">
      <c r="A358" s="262" t="s">
        <v>253</v>
      </c>
      <c r="B358" s="262"/>
      <c r="C358" s="262"/>
      <c r="D358" s="262"/>
      <c r="E358" s="248" t="s">
        <v>254</v>
      </c>
      <c r="F358" s="248"/>
      <c r="G358" s="248"/>
      <c r="H358" s="248"/>
      <c r="I358" s="248"/>
      <c r="J358" s="248"/>
      <c r="K358" s="248"/>
      <c r="L358" s="248"/>
      <c r="M358" s="248"/>
      <c r="N358" s="248"/>
      <c r="O358" s="248"/>
      <c r="P358" s="248"/>
      <c r="Q358" s="248"/>
      <c r="R358" s="248"/>
      <c r="S358" s="248"/>
      <c r="T358" s="248"/>
      <c r="U358" s="248"/>
      <c r="V358" s="248" t="s">
        <v>415</v>
      </c>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t="s">
        <v>255</v>
      </c>
      <c r="AR358" s="248"/>
      <c r="AS358" s="248"/>
      <c r="AT358" s="248"/>
      <c r="AU358" s="248"/>
      <c r="AV358" s="248"/>
      <c r="AW358" s="248"/>
      <c r="AX358" s="248"/>
      <c r="AY358" s="248"/>
      <c r="AZ358" s="248"/>
      <c r="BA358" s="248"/>
      <c r="BB358" s="248"/>
      <c r="BC358" s="248"/>
      <c r="BD358" s="248"/>
      <c r="BE358" s="248"/>
      <c r="BF358" s="248"/>
      <c r="BG358" s="248"/>
    </row>
    <row r="359" spans="1:59" ht="40.5" customHeight="1" x14ac:dyDescent="0.25">
      <c r="A359" s="262"/>
      <c r="B359" s="262"/>
      <c r="C359" s="262"/>
      <c r="D359" s="262"/>
      <c r="E359" s="262" t="s">
        <v>291</v>
      </c>
      <c r="F359" s="262"/>
      <c r="G359" s="262"/>
      <c r="H359" s="262"/>
      <c r="I359" s="262"/>
      <c r="J359" s="262"/>
      <c r="K359" s="262"/>
      <c r="L359" s="262" t="s">
        <v>416</v>
      </c>
      <c r="M359" s="262"/>
      <c r="N359" s="262"/>
      <c r="O359" s="262"/>
      <c r="P359" s="262"/>
      <c r="Q359" s="262"/>
      <c r="R359" s="262"/>
      <c r="S359" s="262"/>
      <c r="T359" s="262"/>
      <c r="U359" s="262"/>
      <c r="V359" s="262" t="s">
        <v>417</v>
      </c>
      <c r="W359" s="262"/>
      <c r="X359" s="262"/>
      <c r="Y359" s="262"/>
      <c r="Z359" s="262"/>
      <c r="AA359" s="262"/>
      <c r="AB359" s="262"/>
      <c r="AC359" s="262"/>
      <c r="AD359" s="262"/>
      <c r="AE359" s="262"/>
      <c r="AF359" s="262" t="s">
        <v>418</v>
      </c>
      <c r="AG359" s="262"/>
      <c r="AH359" s="262"/>
      <c r="AI359" s="262"/>
      <c r="AJ359" s="262"/>
      <c r="AK359" s="262"/>
      <c r="AL359" s="262"/>
      <c r="AM359" s="262"/>
      <c r="AN359" s="262"/>
      <c r="AO359" s="262"/>
      <c r="AP359" s="262"/>
      <c r="AQ359" s="262" t="s">
        <v>291</v>
      </c>
      <c r="AR359" s="262"/>
      <c r="AS359" s="262"/>
      <c r="AT359" s="262"/>
      <c r="AU359" s="262"/>
      <c r="AV359" s="262"/>
      <c r="AW359" s="262"/>
      <c r="AX359" s="262"/>
      <c r="AY359" s="262"/>
      <c r="AZ359" s="262"/>
      <c r="BA359" s="262"/>
      <c r="BB359" s="262"/>
      <c r="BC359" s="262"/>
      <c r="BD359" s="262" t="s">
        <v>416</v>
      </c>
      <c r="BE359" s="262"/>
      <c r="BF359" s="262"/>
      <c r="BG359" s="262"/>
    </row>
    <row r="360" spans="1:59" ht="17.7" customHeight="1" x14ac:dyDescent="0.25">
      <c r="A360" s="242" t="s">
        <v>419</v>
      </c>
      <c r="B360" s="242"/>
      <c r="C360" s="242"/>
      <c r="D360" s="242"/>
      <c r="E360" s="243">
        <v>0</v>
      </c>
      <c r="F360" s="243"/>
      <c r="G360" s="243"/>
      <c r="H360" s="243"/>
      <c r="I360" s="243"/>
      <c r="J360" s="243"/>
      <c r="K360" s="243"/>
      <c r="L360" s="243">
        <v>0</v>
      </c>
      <c r="M360" s="243"/>
      <c r="N360" s="243"/>
      <c r="O360" s="243"/>
      <c r="P360" s="243"/>
      <c r="Q360" s="243"/>
      <c r="R360" s="243"/>
      <c r="S360" s="243"/>
      <c r="T360" s="243"/>
      <c r="U360" s="243"/>
      <c r="V360" s="243">
        <v>0</v>
      </c>
      <c r="W360" s="243"/>
      <c r="X360" s="243"/>
      <c r="Y360" s="243"/>
      <c r="Z360" s="243"/>
      <c r="AA360" s="243"/>
      <c r="AB360" s="243"/>
      <c r="AC360" s="243"/>
      <c r="AD360" s="243"/>
      <c r="AE360" s="243"/>
      <c r="AF360" s="243">
        <v>0</v>
      </c>
      <c r="AG360" s="243"/>
      <c r="AH360" s="243"/>
      <c r="AI360" s="243"/>
      <c r="AJ360" s="243"/>
      <c r="AK360" s="243"/>
      <c r="AL360" s="243"/>
      <c r="AM360" s="243"/>
      <c r="AN360" s="243"/>
      <c r="AO360" s="243"/>
      <c r="AP360" s="243"/>
      <c r="AQ360" s="243">
        <v>0</v>
      </c>
      <c r="AR360" s="243"/>
      <c r="AS360" s="243"/>
      <c r="AT360" s="243"/>
      <c r="AU360" s="243"/>
      <c r="AV360" s="243"/>
      <c r="AW360" s="243"/>
      <c r="AX360" s="243"/>
      <c r="AY360" s="243"/>
      <c r="AZ360" s="243"/>
      <c r="BA360" s="243"/>
      <c r="BB360" s="243"/>
      <c r="BC360" s="243"/>
      <c r="BD360" s="243">
        <v>0</v>
      </c>
      <c r="BE360" s="243"/>
      <c r="BF360" s="243"/>
      <c r="BG360" s="243"/>
    </row>
    <row r="361" spans="1:59" ht="17.7" customHeight="1" x14ac:dyDescent="0.25">
      <c r="A361" s="242" t="s">
        <v>420</v>
      </c>
      <c r="B361" s="242"/>
      <c r="C361" s="242"/>
      <c r="D361" s="242"/>
      <c r="E361" s="243">
        <v>0</v>
      </c>
      <c r="F361" s="243"/>
      <c r="G361" s="243"/>
      <c r="H361" s="243"/>
      <c r="I361" s="243"/>
      <c r="J361" s="243"/>
      <c r="K361" s="243"/>
      <c r="L361" s="243">
        <v>0</v>
      </c>
      <c r="M361" s="243"/>
      <c r="N361" s="243"/>
      <c r="O361" s="243"/>
      <c r="P361" s="243"/>
      <c r="Q361" s="243"/>
      <c r="R361" s="243"/>
      <c r="S361" s="243"/>
      <c r="T361" s="243"/>
      <c r="U361" s="243"/>
      <c r="V361" s="243">
        <v>0</v>
      </c>
      <c r="W361" s="243"/>
      <c r="X361" s="243"/>
      <c r="Y361" s="243"/>
      <c r="Z361" s="243"/>
      <c r="AA361" s="243"/>
      <c r="AB361" s="243"/>
      <c r="AC361" s="243"/>
      <c r="AD361" s="243"/>
      <c r="AE361" s="243"/>
      <c r="AF361" s="243">
        <v>0</v>
      </c>
      <c r="AG361" s="243"/>
      <c r="AH361" s="243"/>
      <c r="AI361" s="243"/>
      <c r="AJ361" s="243"/>
      <c r="AK361" s="243"/>
      <c r="AL361" s="243"/>
      <c r="AM361" s="243"/>
      <c r="AN361" s="243"/>
      <c r="AO361" s="243"/>
      <c r="AP361" s="243"/>
      <c r="AQ361" s="243">
        <v>0</v>
      </c>
      <c r="AR361" s="243"/>
      <c r="AS361" s="243"/>
      <c r="AT361" s="243"/>
      <c r="AU361" s="243"/>
      <c r="AV361" s="243"/>
      <c r="AW361" s="243"/>
      <c r="AX361" s="243"/>
      <c r="AY361" s="243"/>
      <c r="AZ361" s="243"/>
      <c r="BA361" s="243"/>
      <c r="BB361" s="243"/>
      <c r="BC361" s="243"/>
      <c r="BD361" s="243">
        <v>0</v>
      </c>
      <c r="BE361" s="243"/>
      <c r="BF361" s="243"/>
      <c r="BG361" s="243"/>
    </row>
    <row r="362" spans="1:59" ht="17.7" customHeight="1" x14ac:dyDescent="0.25">
      <c r="A362" s="248" t="s">
        <v>259</v>
      </c>
      <c r="B362" s="248"/>
      <c r="C362" s="248"/>
      <c r="D362" s="248"/>
      <c r="E362" s="249">
        <v>0</v>
      </c>
      <c r="F362" s="249"/>
      <c r="G362" s="249"/>
      <c r="H362" s="249"/>
      <c r="I362" s="249"/>
      <c r="J362" s="249"/>
      <c r="K362" s="249"/>
      <c r="L362" s="249">
        <v>0</v>
      </c>
      <c r="M362" s="249"/>
      <c r="N362" s="249"/>
      <c r="O362" s="249"/>
      <c r="P362" s="249"/>
      <c r="Q362" s="249"/>
      <c r="R362" s="249"/>
      <c r="S362" s="249"/>
      <c r="T362" s="249"/>
      <c r="U362" s="249"/>
      <c r="V362" s="249">
        <v>0</v>
      </c>
      <c r="W362" s="249"/>
      <c r="X362" s="249"/>
      <c r="Y362" s="249"/>
      <c r="Z362" s="249"/>
      <c r="AA362" s="249"/>
      <c r="AB362" s="249"/>
      <c r="AC362" s="249"/>
      <c r="AD362" s="249"/>
      <c r="AE362" s="249"/>
      <c r="AF362" s="249">
        <v>0</v>
      </c>
      <c r="AG362" s="249"/>
      <c r="AH362" s="249"/>
      <c r="AI362" s="249"/>
      <c r="AJ362" s="249"/>
      <c r="AK362" s="249"/>
      <c r="AL362" s="249"/>
      <c r="AM362" s="249"/>
      <c r="AN362" s="249"/>
      <c r="AO362" s="249"/>
      <c r="AP362" s="249"/>
      <c r="AQ362" s="249">
        <v>0</v>
      </c>
      <c r="AR362" s="249"/>
      <c r="AS362" s="249"/>
      <c r="AT362" s="249"/>
      <c r="AU362" s="249"/>
      <c r="AV362" s="249"/>
      <c r="AW362" s="249"/>
      <c r="AX362" s="249"/>
      <c r="AY362" s="249"/>
      <c r="AZ362" s="249"/>
      <c r="BA362" s="249"/>
      <c r="BB362" s="249"/>
      <c r="BC362" s="249"/>
      <c r="BD362" s="249">
        <v>0</v>
      </c>
      <c r="BE362" s="249"/>
      <c r="BF362" s="249"/>
      <c r="BG362" s="249"/>
    </row>
    <row r="363" spans="1:59" ht="8.8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6.95" customHeight="1" x14ac:dyDescent="0.25">
      <c r="A364" s="244" t="s">
        <v>421</v>
      </c>
      <c r="B364" s="244"/>
      <c r="C364" s="244"/>
      <c r="D364" s="244"/>
      <c r="E364" s="244"/>
      <c r="F364" s="244"/>
      <c r="G364" s="244"/>
      <c r="H364" s="244"/>
      <c r="I364" s="244"/>
      <c r="J364" s="244"/>
      <c r="K364" s="244"/>
      <c r="L364" s="244"/>
      <c r="M364" s="244"/>
      <c r="N364" s="244"/>
      <c r="O364" s="244"/>
      <c r="P364" s="244"/>
      <c r="Q364" s="244"/>
      <c r="R364" s="244"/>
      <c r="S364" s="244"/>
      <c r="T364" s="244"/>
      <c r="U364" s="244"/>
      <c r="V364" s="244"/>
      <c r="W364" s="244"/>
      <c r="X364" s="244"/>
      <c r="Y364" s="244"/>
      <c r="Z364" s="244"/>
      <c r="AA364" s="244"/>
      <c r="AB364" s="244"/>
      <c r="AC364" s="244"/>
      <c r="AD364" s="244"/>
      <c r="AE364" s="244"/>
      <c r="AF364" s="244"/>
      <c r="AG364" s="244"/>
      <c r="AH364" s="244"/>
      <c r="AI364" s="244"/>
      <c r="AJ364" s="244"/>
      <c r="AK364" s="244"/>
      <c r="AL364" s="244"/>
      <c r="AM364" s="244"/>
      <c r="AN364" s="244"/>
      <c r="AO364" s="244"/>
      <c r="AP364" s="244"/>
      <c r="AQ364" s="244"/>
      <c r="AR364" s="244"/>
      <c r="AS364" s="244"/>
      <c r="AT364" s="244"/>
      <c r="AU364" s="244"/>
      <c r="AV364" s="244"/>
      <c r="AW364" s="244"/>
      <c r="AX364" s="244"/>
      <c r="AY364" s="244"/>
      <c r="AZ364" s="244"/>
      <c r="BA364" s="244"/>
      <c r="BB364" s="244"/>
      <c r="BC364" s="244"/>
      <c r="BD364" s="244"/>
      <c r="BE364" s="244"/>
      <c r="BF364" s="244"/>
      <c r="BG364" s="244"/>
    </row>
    <row r="365" spans="1:59" ht="2.8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ht="17.7" customHeight="1" x14ac:dyDescent="0.25">
      <c r="A366" s="262" t="s">
        <v>422</v>
      </c>
      <c r="B366" s="262"/>
      <c r="C366" s="262"/>
      <c r="D366" s="248" t="s">
        <v>423</v>
      </c>
      <c r="E366" s="248"/>
      <c r="F366" s="248"/>
      <c r="G366" s="248"/>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c r="AD366" s="248" t="s">
        <v>424</v>
      </c>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c r="BA366" s="248"/>
      <c r="BB366" s="248"/>
      <c r="BC366" s="248"/>
      <c r="BD366" s="248"/>
      <c r="BE366" s="248"/>
      <c r="BF366" s="248"/>
      <c r="BG366" s="248"/>
    </row>
    <row r="367" spans="1:59" ht="40.5" customHeight="1" x14ac:dyDescent="0.25">
      <c r="A367" s="262"/>
      <c r="B367" s="262"/>
      <c r="C367" s="262"/>
      <c r="D367" s="262" t="s">
        <v>425</v>
      </c>
      <c r="E367" s="262"/>
      <c r="F367" s="262"/>
      <c r="G367" s="262"/>
      <c r="H367" s="262"/>
      <c r="I367" s="262"/>
      <c r="J367" s="262"/>
      <c r="K367" s="262"/>
      <c r="L367" s="262"/>
      <c r="M367" s="262" t="s">
        <v>426</v>
      </c>
      <c r="N367" s="262"/>
      <c r="O367" s="262"/>
      <c r="P367" s="262"/>
      <c r="Q367" s="262"/>
      <c r="R367" s="262"/>
      <c r="S367" s="262"/>
      <c r="T367" s="262"/>
      <c r="U367" s="262" t="s">
        <v>427</v>
      </c>
      <c r="V367" s="262"/>
      <c r="W367" s="262"/>
      <c r="X367" s="262"/>
      <c r="Y367" s="262"/>
      <c r="Z367" s="262"/>
      <c r="AA367" s="262"/>
      <c r="AB367" s="262"/>
      <c r="AC367" s="262"/>
      <c r="AD367" s="262" t="s">
        <v>425</v>
      </c>
      <c r="AE367" s="262"/>
      <c r="AF367" s="262"/>
      <c r="AG367" s="262"/>
      <c r="AH367" s="262"/>
      <c r="AI367" s="262"/>
      <c r="AJ367" s="262"/>
      <c r="AK367" s="262"/>
      <c r="AL367" s="262"/>
      <c r="AM367" s="262"/>
      <c r="AN367" s="262"/>
      <c r="AO367" s="262"/>
      <c r="AP367" s="262"/>
      <c r="AQ367" s="262"/>
      <c r="AR367" s="262" t="s">
        <v>426</v>
      </c>
      <c r="AS367" s="262"/>
      <c r="AT367" s="262"/>
      <c r="AU367" s="262"/>
      <c r="AV367" s="262"/>
      <c r="AW367" s="262"/>
      <c r="AX367" s="262"/>
      <c r="AY367" s="262"/>
      <c r="AZ367" s="262"/>
      <c r="BA367" s="262"/>
      <c r="BB367" s="262"/>
      <c r="BC367" s="262"/>
      <c r="BD367" s="262" t="s">
        <v>427</v>
      </c>
      <c r="BE367" s="262"/>
      <c r="BF367" s="262"/>
      <c r="BG367" s="262"/>
    </row>
    <row r="368" spans="1:59" ht="17.7" customHeight="1" x14ac:dyDescent="0.25">
      <c r="A368" s="242" t="s">
        <v>428</v>
      </c>
      <c r="B368" s="242"/>
      <c r="C368" s="242"/>
      <c r="D368" s="243">
        <v>0</v>
      </c>
      <c r="E368" s="243"/>
      <c r="F368" s="243"/>
      <c r="G368" s="243"/>
      <c r="H368" s="243"/>
      <c r="I368" s="243"/>
      <c r="J368" s="243"/>
      <c r="K368" s="243"/>
      <c r="L368" s="243"/>
      <c r="M368" s="243">
        <v>0</v>
      </c>
      <c r="N368" s="243"/>
      <c r="O368" s="243"/>
      <c r="P368" s="243"/>
      <c r="Q368" s="243"/>
      <c r="R368" s="243"/>
      <c r="S368" s="243"/>
      <c r="T368" s="243"/>
      <c r="U368" s="243">
        <v>0</v>
      </c>
      <c r="V368" s="243"/>
      <c r="W368" s="243"/>
      <c r="X368" s="243"/>
      <c r="Y368" s="243"/>
      <c r="Z368" s="243"/>
      <c r="AA368" s="243"/>
      <c r="AB368" s="243"/>
      <c r="AC368" s="243"/>
      <c r="AD368" s="243">
        <v>0</v>
      </c>
      <c r="AE368" s="243"/>
      <c r="AF368" s="243"/>
      <c r="AG368" s="243"/>
      <c r="AH368" s="243"/>
      <c r="AI368" s="243"/>
      <c r="AJ368" s="243"/>
      <c r="AK368" s="243"/>
      <c r="AL368" s="243"/>
      <c r="AM368" s="243"/>
      <c r="AN368" s="243"/>
      <c r="AO368" s="243"/>
      <c r="AP368" s="243"/>
      <c r="AQ368" s="243"/>
      <c r="AR368" s="243">
        <v>0</v>
      </c>
      <c r="AS368" s="243"/>
      <c r="AT368" s="243"/>
      <c r="AU368" s="243"/>
      <c r="AV368" s="243"/>
      <c r="AW368" s="243"/>
      <c r="AX368" s="243"/>
      <c r="AY368" s="243"/>
      <c r="AZ368" s="243"/>
      <c r="BA368" s="243"/>
      <c r="BB368" s="243"/>
      <c r="BC368" s="243"/>
      <c r="BD368" s="243">
        <v>0</v>
      </c>
      <c r="BE368" s="243"/>
      <c r="BF368" s="243"/>
      <c r="BG368" s="243"/>
    </row>
    <row r="369" spans="1:59" ht="24.9" customHeight="1" x14ac:dyDescent="0.25">
      <c r="A369" s="242" t="s">
        <v>429</v>
      </c>
      <c r="B369" s="242"/>
      <c r="C369" s="242"/>
      <c r="D369" s="243">
        <v>0</v>
      </c>
      <c r="E369" s="243"/>
      <c r="F369" s="243"/>
      <c r="G369" s="243"/>
      <c r="H369" s="243"/>
      <c r="I369" s="243"/>
      <c r="J369" s="243"/>
      <c r="K369" s="243"/>
      <c r="L369" s="243"/>
      <c r="M369" s="243">
        <v>0</v>
      </c>
      <c r="N369" s="243"/>
      <c r="O369" s="243"/>
      <c r="P369" s="243"/>
      <c r="Q369" s="243"/>
      <c r="R369" s="243"/>
      <c r="S369" s="243"/>
      <c r="T369" s="243"/>
      <c r="U369" s="243">
        <v>0</v>
      </c>
      <c r="V369" s="243"/>
      <c r="W369" s="243"/>
      <c r="X369" s="243"/>
      <c r="Y369" s="243"/>
      <c r="Z369" s="243"/>
      <c r="AA369" s="243"/>
      <c r="AB369" s="243"/>
      <c r="AC369" s="243"/>
      <c r="AD369" s="243">
        <v>0</v>
      </c>
      <c r="AE369" s="243"/>
      <c r="AF369" s="243"/>
      <c r="AG369" s="243"/>
      <c r="AH369" s="243"/>
      <c r="AI369" s="243"/>
      <c r="AJ369" s="243"/>
      <c r="AK369" s="243"/>
      <c r="AL369" s="243"/>
      <c r="AM369" s="243"/>
      <c r="AN369" s="243"/>
      <c r="AO369" s="243"/>
      <c r="AP369" s="243"/>
      <c r="AQ369" s="243"/>
      <c r="AR369" s="243">
        <v>0</v>
      </c>
      <c r="AS369" s="243"/>
      <c r="AT369" s="243"/>
      <c r="AU369" s="243"/>
      <c r="AV369" s="243"/>
      <c r="AW369" s="243"/>
      <c r="AX369" s="243"/>
      <c r="AY369" s="243"/>
      <c r="AZ369" s="243"/>
      <c r="BA369" s="243"/>
      <c r="BB369" s="243"/>
      <c r="BC369" s="243"/>
      <c r="BD369" s="243">
        <v>0</v>
      </c>
      <c r="BE369" s="243"/>
      <c r="BF369" s="243"/>
      <c r="BG369" s="243"/>
    </row>
    <row r="370" spans="1:59" ht="17.7" customHeight="1" x14ac:dyDescent="0.25">
      <c r="A370" s="240" t="s">
        <v>430</v>
      </c>
      <c r="B370" s="240"/>
      <c r="C370" s="240"/>
      <c r="D370" s="241">
        <v>0</v>
      </c>
      <c r="E370" s="241"/>
      <c r="F370" s="241"/>
      <c r="G370" s="241"/>
      <c r="H370" s="241"/>
      <c r="I370" s="241"/>
      <c r="J370" s="241"/>
      <c r="K370" s="241"/>
      <c r="L370" s="241"/>
      <c r="M370" s="241">
        <v>0</v>
      </c>
      <c r="N370" s="241"/>
      <c r="O370" s="241"/>
      <c r="P370" s="241"/>
      <c r="Q370" s="241"/>
      <c r="R370" s="241"/>
      <c r="S370" s="241"/>
      <c r="T370" s="241"/>
      <c r="U370" s="241">
        <v>0</v>
      </c>
      <c r="V370" s="241"/>
      <c r="W370" s="241"/>
      <c r="X370" s="241"/>
      <c r="Y370" s="241"/>
      <c r="Z370" s="241"/>
      <c r="AA370" s="241"/>
      <c r="AB370" s="241"/>
      <c r="AC370" s="241"/>
      <c r="AD370" s="241">
        <v>0</v>
      </c>
      <c r="AE370" s="241"/>
      <c r="AF370" s="241"/>
      <c r="AG370" s="241"/>
      <c r="AH370" s="241"/>
      <c r="AI370" s="241"/>
      <c r="AJ370" s="241"/>
      <c r="AK370" s="241"/>
      <c r="AL370" s="241"/>
      <c r="AM370" s="241"/>
      <c r="AN370" s="241"/>
      <c r="AO370" s="241"/>
      <c r="AP370" s="241"/>
      <c r="AQ370" s="241"/>
      <c r="AR370" s="241">
        <v>0</v>
      </c>
      <c r="AS370" s="241"/>
      <c r="AT370" s="241"/>
      <c r="AU370" s="241"/>
      <c r="AV370" s="241"/>
      <c r="AW370" s="241"/>
      <c r="AX370" s="241"/>
      <c r="AY370" s="241"/>
      <c r="AZ370" s="241"/>
      <c r="BA370" s="241"/>
      <c r="BB370" s="241"/>
      <c r="BC370" s="241"/>
      <c r="BD370" s="241">
        <v>0</v>
      </c>
      <c r="BE370" s="241"/>
      <c r="BF370" s="241"/>
      <c r="BG370" s="241"/>
    </row>
    <row r="371" spans="1:59" ht="8.8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6.95" customHeight="1" x14ac:dyDescent="0.25">
      <c r="A372" s="244" t="s">
        <v>431</v>
      </c>
      <c r="B372" s="244"/>
      <c r="C372" s="244"/>
      <c r="D372" s="244"/>
      <c r="E372" s="244"/>
      <c r="F372" s="244"/>
      <c r="G372" s="244"/>
      <c r="H372" s="244"/>
      <c r="I372" s="244"/>
      <c r="J372" s="244"/>
      <c r="K372" s="244"/>
      <c r="L372" s="244"/>
      <c r="M372" s="244"/>
      <c r="N372" s="244"/>
      <c r="O372" s="244"/>
      <c r="P372" s="244"/>
      <c r="Q372" s="244"/>
      <c r="R372" s="244"/>
      <c r="S372" s="244"/>
      <c r="T372" s="244"/>
      <c r="U372" s="244"/>
      <c r="V372" s="244"/>
      <c r="W372" s="244"/>
      <c r="X372" s="244"/>
      <c r="Y372" s="244"/>
      <c r="Z372" s="244"/>
      <c r="AA372" s="244"/>
      <c r="AB372" s="244"/>
      <c r="AC372" s="244"/>
      <c r="AD372" s="244"/>
      <c r="AE372" s="244"/>
      <c r="AF372" s="244"/>
      <c r="AG372" s="244"/>
      <c r="AH372" s="244"/>
      <c r="AI372" s="244"/>
      <c r="AJ372" s="244"/>
      <c r="AK372" s="244"/>
      <c r="AL372" s="244"/>
      <c r="AM372" s="244"/>
      <c r="AN372" s="244"/>
      <c r="AO372" s="244"/>
      <c r="AP372" s="244"/>
      <c r="AQ372" s="244"/>
      <c r="AR372" s="244"/>
      <c r="AS372" s="244"/>
      <c r="AT372" s="244"/>
      <c r="AU372" s="244"/>
      <c r="AV372" s="244"/>
      <c r="AW372" s="244"/>
      <c r="AX372" s="244"/>
      <c r="AY372" s="244"/>
      <c r="AZ372" s="244"/>
      <c r="BA372" s="244"/>
      <c r="BB372" s="244"/>
      <c r="BC372" s="244"/>
      <c r="BD372" s="244"/>
      <c r="BE372" s="244"/>
      <c r="BF372" s="244"/>
      <c r="BG372" s="244"/>
    </row>
    <row r="373" spans="1:59" ht="2.8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ht="17.7" customHeight="1" x14ac:dyDescent="0.25">
      <c r="A374" s="262" t="s">
        <v>253</v>
      </c>
      <c r="B374" s="262"/>
      <c r="C374" s="262"/>
      <c r="D374" s="262"/>
      <c r="E374" s="262"/>
      <c r="F374" s="262"/>
      <c r="G374" s="262"/>
      <c r="H374" s="262"/>
      <c r="I374" s="262"/>
      <c r="J374" s="248" t="s">
        <v>254</v>
      </c>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t="s">
        <v>255</v>
      </c>
      <c r="AM374" s="248"/>
      <c r="AN374" s="248"/>
      <c r="AO374" s="248"/>
      <c r="AP374" s="248"/>
      <c r="AQ374" s="248"/>
      <c r="AR374" s="248"/>
      <c r="AS374" s="248"/>
      <c r="AT374" s="248"/>
      <c r="AU374" s="248"/>
      <c r="AV374" s="248"/>
      <c r="AW374" s="248"/>
      <c r="AX374" s="248"/>
      <c r="AY374" s="248"/>
      <c r="AZ374" s="248"/>
      <c r="BA374" s="248"/>
      <c r="BB374" s="248"/>
      <c r="BC374" s="248"/>
      <c r="BD374" s="248"/>
      <c r="BE374" s="248"/>
      <c r="BF374" s="248"/>
      <c r="BG374" s="248"/>
    </row>
    <row r="375" spans="1:59" ht="16.95" customHeight="1" x14ac:dyDescent="0.25">
      <c r="A375" s="262"/>
      <c r="B375" s="262"/>
      <c r="C375" s="262"/>
      <c r="D375" s="262"/>
      <c r="E375" s="262"/>
      <c r="F375" s="262"/>
      <c r="G375" s="262"/>
      <c r="H375" s="262"/>
      <c r="I375" s="262"/>
      <c r="J375" s="262" t="s">
        <v>432</v>
      </c>
      <c r="K375" s="262"/>
      <c r="L375" s="262"/>
      <c r="M375" s="262"/>
      <c r="N375" s="262"/>
      <c r="O375" s="262"/>
      <c r="P375" s="262"/>
      <c r="Q375" s="262"/>
      <c r="R375" s="262"/>
      <c r="S375" s="262"/>
      <c r="T375" s="262"/>
      <c r="U375" s="262"/>
      <c r="V375" s="262"/>
      <c r="W375" s="262"/>
      <c r="X375" s="262" t="s">
        <v>433</v>
      </c>
      <c r="Y375" s="262"/>
      <c r="Z375" s="262"/>
      <c r="AA375" s="262"/>
      <c r="AB375" s="262"/>
      <c r="AC375" s="262"/>
      <c r="AD375" s="262"/>
      <c r="AE375" s="262"/>
      <c r="AF375" s="262"/>
      <c r="AG375" s="262"/>
      <c r="AH375" s="262"/>
      <c r="AI375" s="262"/>
      <c r="AJ375" s="262"/>
      <c r="AK375" s="262"/>
      <c r="AL375" s="262" t="s">
        <v>432</v>
      </c>
      <c r="AM375" s="262"/>
      <c r="AN375" s="262"/>
      <c r="AO375" s="262"/>
      <c r="AP375" s="262"/>
      <c r="AQ375" s="262"/>
      <c r="AR375" s="262"/>
      <c r="AS375" s="262"/>
      <c r="AT375" s="262"/>
      <c r="AU375" s="262"/>
      <c r="AV375" s="262"/>
      <c r="AW375" s="262"/>
      <c r="AX375" s="262"/>
      <c r="AY375" s="262"/>
      <c r="AZ375" s="262" t="s">
        <v>433</v>
      </c>
      <c r="BA375" s="262"/>
      <c r="BB375" s="262"/>
      <c r="BC375" s="262"/>
      <c r="BD375" s="262"/>
      <c r="BE375" s="262"/>
      <c r="BF375" s="262"/>
      <c r="BG375" s="262"/>
    </row>
    <row r="376" spans="1:59" ht="17.7" customHeight="1" x14ac:dyDescent="0.25">
      <c r="A376" s="242" t="s">
        <v>434</v>
      </c>
      <c r="B376" s="242"/>
      <c r="C376" s="242"/>
      <c r="D376" s="242"/>
      <c r="E376" s="242"/>
      <c r="F376" s="242"/>
      <c r="G376" s="242"/>
      <c r="H376" s="242"/>
      <c r="I376" s="242"/>
      <c r="J376" s="243">
        <v>0</v>
      </c>
      <c r="K376" s="243"/>
      <c r="L376" s="243"/>
      <c r="M376" s="243"/>
      <c r="N376" s="243"/>
      <c r="O376" s="243"/>
      <c r="P376" s="243"/>
      <c r="Q376" s="243"/>
      <c r="R376" s="243"/>
      <c r="S376" s="243"/>
      <c r="T376" s="243"/>
      <c r="U376" s="243"/>
      <c r="V376" s="243"/>
      <c r="W376" s="243"/>
      <c r="X376" s="243">
        <v>0</v>
      </c>
      <c r="Y376" s="243"/>
      <c r="Z376" s="243"/>
      <c r="AA376" s="243"/>
      <c r="AB376" s="243"/>
      <c r="AC376" s="243"/>
      <c r="AD376" s="243"/>
      <c r="AE376" s="243"/>
      <c r="AF376" s="243"/>
      <c r="AG376" s="243"/>
      <c r="AH376" s="243"/>
      <c r="AI376" s="243"/>
      <c r="AJ376" s="243"/>
      <c r="AK376" s="243"/>
      <c r="AL376" s="243">
        <v>0</v>
      </c>
      <c r="AM376" s="243"/>
      <c r="AN376" s="243"/>
      <c r="AO376" s="243"/>
      <c r="AP376" s="243"/>
      <c r="AQ376" s="243"/>
      <c r="AR376" s="243"/>
      <c r="AS376" s="243"/>
      <c r="AT376" s="243"/>
      <c r="AU376" s="243"/>
      <c r="AV376" s="243"/>
      <c r="AW376" s="243"/>
      <c r="AX376" s="243"/>
      <c r="AY376" s="243"/>
      <c r="AZ376" s="243">
        <v>0</v>
      </c>
      <c r="BA376" s="243"/>
      <c r="BB376" s="243"/>
      <c r="BC376" s="243"/>
      <c r="BD376" s="243"/>
      <c r="BE376" s="243"/>
      <c r="BF376" s="243"/>
      <c r="BG376" s="243"/>
    </row>
    <row r="377" spans="1:59" ht="17.7" customHeight="1" x14ac:dyDescent="0.25">
      <c r="A377" s="242" t="s">
        <v>435</v>
      </c>
      <c r="B377" s="242"/>
      <c r="C377" s="242"/>
      <c r="D377" s="242"/>
      <c r="E377" s="242"/>
      <c r="F377" s="242"/>
      <c r="G377" s="242"/>
      <c r="H377" s="242"/>
      <c r="I377" s="242"/>
      <c r="J377" s="243">
        <v>0</v>
      </c>
      <c r="K377" s="243"/>
      <c r="L377" s="243"/>
      <c r="M377" s="243"/>
      <c r="N377" s="243"/>
      <c r="O377" s="243"/>
      <c r="P377" s="243"/>
      <c r="Q377" s="243"/>
      <c r="R377" s="243"/>
      <c r="S377" s="243"/>
      <c r="T377" s="243"/>
      <c r="U377" s="243"/>
      <c r="V377" s="243"/>
      <c r="W377" s="243"/>
      <c r="X377" s="243">
        <v>0</v>
      </c>
      <c r="Y377" s="243"/>
      <c r="Z377" s="243"/>
      <c r="AA377" s="243"/>
      <c r="AB377" s="243"/>
      <c r="AC377" s="243"/>
      <c r="AD377" s="243"/>
      <c r="AE377" s="243"/>
      <c r="AF377" s="243"/>
      <c r="AG377" s="243"/>
      <c r="AH377" s="243"/>
      <c r="AI377" s="243"/>
      <c r="AJ377" s="243"/>
      <c r="AK377" s="243"/>
      <c r="AL377" s="243">
        <v>0</v>
      </c>
      <c r="AM377" s="243"/>
      <c r="AN377" s="243"/>
      <c r="AO377" s="243"/>
      <c r="AP377" s="243"/>
      <c r="AQ377" s="243"/>
      <c r="AR377" s="243"/>
      <c r="AS377" s="243"/>
      <c r="AT377" s="243"/>
      <c r="AU377" s="243"/>
      <c r="AV377" s="243"/>
      <c r="AW377" s="243"/>
      <c r="AX377" s="243"/>
      <c r="AY377" s="243"/>
      <c r="AZ377" s="243">
        <v>0</v>
      </c>
      <c r="BA377" s="243"/>
      <c r="BB377" s="243"/>
      <c r="BC377" s="243"/>
      <c r="BD377" s="243"/>
      <c r="BE377" s="243"/>
      <c r="BF377" s="243"/>
      <c r="BG377" s="243"/>
    </row>
    <row r="378" spans="1:59" ht="16.95" customHeight="1" x14ac:dyDescent="0.25">
      <c r="A378" s="240" t="s">
        <v>436</v>
      </c>
      <c r="B378" s="240"/>
      <c r="C378" s="240"/>
      <c r="D378" s="240"/>
      <c r="E378" s="240"/>
      <c r="F378" s="240"/>
      <c r="G378" s="240"/>
      <c r="H378" s="240"/>
      <c r="I378" s="240"/>
      <c r="J378" s="241">
        <v>0</v>
      </c>
      <c r="K378" s="241"/>
      <c r="L378" s="241"/>
      <c r="M378" s="241"/>
      <c r="N378" s="241"/>
      <c r="O378" s="241"/>
      <c r="P378" s="241"/>
      <c r="Q378" s="241"/>
      <c r="R378" s="241"/>
      <c r="S378" s="241"/>
      <c r="T378" s="241"/>
      <c r="U378" s="241"/>
      <c r="V378" s="241"/>
      <c r="W378" s="241"/>
      <c r="X378" s="241">
        <v>0</v>
      </c>
      <c r="Y378" s="241"/>
      <c r="Z378" s="241"/>
      <c r="AA378" s="241"/>
      <c r="AB378" s="241"/>
      <c r="AC378" s="241"/>
      <c r="AD378" s="241"/>
      <c r="AE378" s="241"/>
      <c r="AF378" s="241"/>
      <c r="AG378" s="241"/>
      <c r="AH378" s="241"/>
      <c r="AI378" s="241"/>
      <c r="AJ378" s="241"/>
      <c r="AK378" s="241"/>
      <c r="AL378" s="241">
        <v>0</v>
      </c>
      <c r="AM378" s="241"/>
      <c r="AN378" s="241"/>
      <c r="AO378" s="241"/>
      <c r="AP378" s="241"/>
      <c r="AQ378" s="241"/>
      <c r="AR378" s="241"/>
      <c r="AS378" s="241"/>
      <c r="AT378" s="241"/>
      <c r="AU378" s="241"/>
      <c r="AV378" s="241"/>
      <c r="AW378" s="241"/>
      <c r="AX378" s="241"/>
      <c r="AY378" s="241"/>
      <c r="AZ378" s="241">
        <v>0</v>
      </c>
      <c r="BA378" s="241"/>
      <c r="BB378" s="241"/>
      <c r="BC378" s="241"/>
      <c r="BD378" s="241"/>
      <c r="BE378" s="241"/>
      <c r="BF378" s="241"/>
      <c r="BG378" s="241"/>
    </row>
    <row r="379" spans="1:59" ht="17.7" customHeight="1" x14ac:dyDescent="0.25">
      <c r="A379" s="248" t="s">
        <v>259</v>
      </c>
      <c r="B379" s="248"/>
      <c r="C379" s="248"/>
      <c r="D379" s="248"/>
      <c r="E379" s="248"/>
      <c r="F379" s="248"/>
      <c r="G379" s="248"/>
      <c r="H379" s="248"/>
      <c r="I379" s="248"/>
      <c r="J379" s="249">
        <v>0</v>
      </c>
      <c r="K379" s="249"/>
      <c r="L379" s="249"/>
      <c r="M379" s="249"/>
      <c r="N379" s="249"/>
      <c r="O379" s="249"/>
      <c r="P379" s="249"/>
      <c r="Q379" s="249"/>
      <c r="R379" s="249"/>
      <c r="S379" s="249"/>
      <c r="T379" s="249"/>
      <c r="U379" s="249"/>
      <c r="V379" s="249"/>
      <c r="W379" s="249"/>
      <c r="X379" s="249">
        <v>0</v>
      </c>
      <c r="Y379" s="249"/>
      <c r="Z379" s="249"/>
      <c r="AA379" s="249"/>
      <c r="AB379" s="249"/>
      <c r="AC379" s="249"/>
      <c r="AD379" s="249"/>
      <c r="AE379" s="249"/>
      <c r="AF379" s="249"/>
      <c r="AG379" s="249"/>
      <c r="AH379" s="249"/>
      <c r="AI379" s="249"/>
      <c r="AJ379" s="249"/>
      <c r="AK379" s="249"/>
      <c r="AL379" s="249">
        <v>0</v>
      </c>
      <c r="AM379" s="249"/>
      <c r="AN379" s="249"/>
      <c r="AO379" s="249"/>
      <c r="AP379" s="249"/>
      <c r="AQ379" s="249"/>
      <c r="AR379" s="249"/>
      <c r="AS379" s="249"/>
      <c r="AT379" s="249"/>
      <c r="AU379" s="249"/>
      <c r="AV379" s="249"/>
      <c r="AW379" s="249"/>
      <c r="AX379" s="249"/>
      <c r="AY379" s="249"/>
      <c r="AZ379" s="249">
        <v>0</v>
      </c>
      <c r="BA379" s="249"/>
      <c r="BB379" s="249"/>
      <c r="BC379" s="249"/>
      <c r="BD379" s="249"/>
      <c r="BE379" s="249"/>
      <c r="BF379" s="249"/>
      <c r="BG379" s="249"/>
    </row>
    <row r="380" spans="1:59" ht="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6.95" customHeight="1" x14ac:dyDescent="0.25">
      <c r="A381" s="236" t="s">
        <v>437</v>
      </c>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c r="AA381" s="236"/>
      <c r="AB381" s="236"/>
      <c r="AC381" s="236"/>
      <c r="AD381" s="236"/>
      <c r="AE381" s="236"/>
      <c r="AF381" s="236"/>
      <c r="AG381" s="236"/>
      <c r="AH381" s="236"/>
      <c r="AI381" s="236"/>
      <c r="AJ381" s="236"/>
      <c r="AK381" s="236"/>
      <c r="AL381" s="236"/>
      <c r="AM381" s="236"/>
      <c r="AN381" s="236"/>
      <c r="AO381" s="236"/>
      <c r="AP381" s="236"/>
      <c r="AQ381" s="236"/>
      <c r="AR381" s="236"/>
      <c r="AS381" s="236"/>
      <c r="AT381" s="236"/>
      <c r="AU381" s="236"/>
      <c r="AV381" s="236"/>
      <c r="AW381" s="236"/>
      <c r="AX381" s="236"/>
      <c r="AY381" s="236"/>
      <c r="AZ381" s="236"/>
      <c r="BA381" s="236"/>
      <c r="BB381" s="236"/>
      <c r="BC381" s="236"/>
      <c r="BD381" s="236"/>
      <c r="BE381" s="236"/>
      <c r="BF381" s="236"/>
      <c r="BG381" s="236"/>
    </row>
    <row r="382" spans="1:59" ht="8.85" customHeight="1" x14ac:dyDescent="0.25"/>
    <row r="383" spans="1:59" ht="16.95" customHeight="1" x14ac:dyDescent="0.25">
      <c r="A383" s="244" t="s">
        <v>438</v>
      </c>
      <c r="B383" s="244"/>
      <c r="C383" s="244"/>
      <c r="D383" s="244"/>
      <c r="E383" s="244"/>
      <c r="F383" s="244"/>
      <c r="G383" s="244"/>
      <c r="H383" s="244"/>
      <c r="I383" s="244"/>
      <c r="J383" s="244"/>
      <c r="K383" s="244"/>
      <c r="L383" s="244"/>
      <c r="M383" s="244"/>
      <c r="N383" s="244"/>
      <c r="O383" s="244"/>
      <c r="P383" s="244"/>
      <c r="Q383" s="244"/>
      <c r="R383" s="244"/>
      <c r="S383" s="244"/>
      <c r="T383" s="244"/>
      <c r="U383" s="244"/>
      <c r="V383" s="244"/>
      <c r="W383" s="244"/>
      <c r="X383" s="244"/>
      <c r="Y383" s="244"/>
      <c r="Z383" s="244"/>
      <c r="AA383" s="244"/>
      <c r="AB383" s="244"/>
      <c r="AC383" s="244"/>
      <c r="AD383" s="244"/>
      <c r="AE383" s="244"/>
      <c r="AF383" s="244"/>
      <c r="AG383" s="244"/>
      <c r="AH383" s="244"/>
      <c r="AI383" s="244"/>
      <c r="AJ383" s="244"/>
      <c r="AK383" s="244"/>
      <c r="AL383" s="244"/>
      <c r="AM383" s="244"/>
      <c r="AN383" s="244"/>
      <c r="AO383" s="244"/>
      <c r="AP383" s="244"/>
      <c r="AQ383" s="244"/>
      <c r="AR383" s="244"/>
      <c r="AS383" s="244"/>
      <c r="AT383" s="244"/>
      <c r="AU383" s="244"/>
      <c r="AV383" s="244"/>
      <c r="AW383" s="244"/>
      <c r="AX383" s="244"/>
      <c r="AY383" s="244"/>
      <c r="AZ383" s="244"/>
      <c r="BA383" s="244"/>
      <c r="BB383" s="244"/>
      <c r="BC383" s="244"/>
      <c r="BD383" s="244"/>
      <c r="BE383" s="244"/>
      <c r="BF383" s="244"/>
      <c r="BG383" s="244"/>
    </row>
    <row r="384" spans="1:59" ht="2.8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ht="17.7" customHeight="1" x14ac:dyDescent="0.25">
      <c r="A385" s="275" t="s">
        <v>253</v>
      </c>
      <c r="B385" s="275"/>
      <c r="C385" s="275"/>
      <c r="D385" s="275"/>
      <c r="E385" s="275"/>
      <c r="F385" s="275"/>
      <c r="G385" s="275"/>
      <c r="H385" s="275"/>
      <c r="I385" s="275"/>
      <c r="J385" s="269" t="s">
        <v>254</v>
      </c>
      <c r="K385" s="269"/>
      <c r="L385" s="269"/>
      <c r="M385" s="269"/>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t="s">
        <v>255</v>
      </c>
      <c r="AM385" s="269"/>
      <c r="AN385" s="269"/>
      <c r="AO385" s="269"/>
      <c r="AP385" s="269"/>
      <c r="AQ385" s="269"/>
      <c r="AR385" s="269"/>
      <c r="AS385" s="269"/>
      <c r="AT385" s="269"/>
      <c r="AU385" s="269"/>
      <c r="AV385" s="269"/>
      <c r="AW385" s="269"/>
      <c r="AX385" s="269"/>
      <c r="AY385" s="269"/>
      <c r="AZ385" s="269"/>
      <c r="BA385" s="269"/>
      <c r="BB385" s="269"/>
      <c r="BC385" s="269"/>
      <c r="BD385" s="269"/>
      <c r="BE385" s="269"/>
      <c r="BF385" s="269"/>
      <c r="BG385" s="269"/>
    </row>
    <row r="386" spans="1:59" ht="25.5" customHeight="1" x14ac:dyDescent="0.25">
      <c r="A386" s="273"/>
      <c r="B386" s="273"/>
      <c r="C386" s="273"/>
      <c r="D386" s="273"/>
      <c r="E386" s="273"/>
      <c r="F386" s="273"/>
      <c r="G386" s="273"/>
      <c r="H386" s="273"/>
      <c r="I386" s="273"/>
      <c r="J386" s="273" t="s">
        <v>291</v>
      </c>
      <c r="K386" s="273"/>
      <c r="L386" s="273"/>
      <c r="M386" s="273"/>
      <c r="N386" s="273"/>
      <c r="O386" s="273"/>
      <c r="P386" s="273"/>
      <c r="Q386" s="273"/>
      <c r="R386" s="273"/>
      <c r="S386" s="273"/>
      <c r="T386" s="273"/>
      <c r="U386" s="273"/>
      <c r="V386" s="273"/>
      <c r="W386" s="273"/>
      <c r="X386" s="273" t="s">
        <v>1056</v>
      </c>
      <c r="Y386" s="273"/>
      <c r="Z386" s="273"/>
      <c r="AA386" s="273"/>
      <c r="AB386" s="273"/>
      <c r="AC386" s="273"/>
      <c r="AD386" s="273"/>
      <c r="AE386" s="273"/>
      <c r="AF386" s="273"/>
      <c r="AG386" s="273"/>
      <c r="AH386" s="273"/>
      <c r="AI386" s="273"/>
      <c r="AJ386" s="273"/>
      <c r="AK386" s="273"/>
      <c r="AL386" s="273" t="s">
        <v>291</v>
      </c>
      <c r="AM386" s="273"/>
      <c r="AN386" s="273"/>
      <c r="AO386" s="273"/>
      <c r="AP386" s="273"/>
      <c r="AQ386" s="273"/>
      <c r="AR386" s="273"/>
      <c r="AS386" s="273"/>
      <c r="AT386" s="273"/>
      <c r="AU386" s="273"/>
      <c r="AV386" s="273"/>
      <c r="AW386" s="273"/>
      <c r="AX386" s="273"/>
      <c r="AY386" s="273"/>
      <c r="AZ386" s="273" t="s">
        <v>1057</v>
      </c>
      <c r="BA386" s="273"/>
      <c r="BB386" s="273"/>
      <c r="BC386" s="273"/>
      <c r="BD386" s="273"/>
      <c r="BE386" s="273"/>
      <c r="BF386" s="273"/>
      <c r="BG386" s="273"/>
    </row>
    <row r="387" spans="1:59" ht="25.65" customHeight="1" x14ac:dyDescent="0.25">
      <c r="A387" s="246" t="s">
        <v>439</v>
      </c>
      <c r="B387" s="246"/>
      <c r="C387" s="246"/>
      <c r="D387" s="246"/>
      <c r="E387" s="246"/>
      <c r="F387" s="246"/>
      <c r="G387" s="246"/>
      <c r="H387" s="246"/>
      <c r="I387" s="246"/>
      <c r="J387" s="247">
        <v>0</v>
      </c>
      <c r="K387" s="247"/>
      <c r="L387" s="247"/>
      <c r="M387" s="247"/>
      <c r="N387" s="247"/>
      <c r="O387" s="247"/>
      <c r="P387" s="247"/>
      <c r="Q387" s="247"/>
      <c r="R387" s="247"/>
      <c r="S387" s="247"/>
      <c r="T387" s="247"/>
      <c r="U387" s="247"/>
      <c r="V387" s="247"/>
      <c r="W387" s="247"/>
      <c r="X387" s="247">
        <v>0</v>
      </c>
      <c r="Y387" s="247"/>
      <c r="Z387" s="247"/>
      <c r="AA387" s="247"/>
      <c r="AB387" s="247"/>
      <c r="AC387" s="247"/>
      <c r="AD387" s="247"/>
      <c r="AE387" s="247"/>
      <c r="AF387" s="247"/>
      <c r="AG387" s="247"/>
      <c r="AH387" s="247"/>
      <c r="AI387" s="247"/>
      <c r="AJ387" s="247"/>
      <c r="AK387" s="247"/>
      <c r="AL387" s="247">
        <v>0</v>
      </c>
      <c r="AM387" s="247"/>
      <c r="AN387" s="247"/>
      <c r="AO387" s="247"/>
      <c r="AP387" s="247"/>
      <c r="AQ387" s="247"/>
      <c r="AR387" s="247"/>
      <c r="AS387" s="247"/>
      <c r="AT387" s="247"/>
      <c r="AU387" s="247"/>
      <c r="AV387" s="247"/>
      <c r="AW387" s="247"/>
      <c r="AX387" s="247"/>
      <c r="AY387" s="247"/>
      <c r="AZ387" s="247">
        <v>0</v>
      </c>
      <c r="BA387" s="247"/>
      <c r="BB387" s="247"/>
      <c r="BC387" s="247"/>
      <c r="BD387" s="247"/>
      <c r="BE387" s="247"/>
      <c r="BF387" s="247"/>
      <c r="BG387" s="247"/>
    </row>
    <row r="388" spans="1:59" ht="26.25" customHeight="1" x14ac:dyDescent="0.25">
      <c r="A388" s="242" t="s">
        <v>440</v>
      </c>
      <c r="B388" s="242"/>
      <c r="C388" s="242"/>
      <c r="D388" s="242"/>
      <c r="E388" s="242"/>
      <c r="F388" s="242"/>
      <c r="G388" s="242"/>
      <c r="H388" s="242"/>
      <c r="I388" s="242"/>
      <c r="J388" s="243">
        <v>0</v>
      </c>
      <c r="K388" s="243"/>
      <c r="L388" s="243"/>
      <c r="M388" s="243"/>
      <c r="N388" s="243"/>
      <c r="O388" s="243"/>
      <c r="P388" s="243"/>
      <c r="Q388" s="243"/>
      <c r="R388" s="243"/>
      <c r="S388" s="243"/>
      <c r="T388" s="243"/>
      <c r="U388" s="243"/>
      <c r="V388" s="243"/>
      <c r="W388" s="243"/>
      <c r="X388" s="243">
        <v>0</v>
      </c>
      <c r="Y388" s="243"/>
      <c r="Z388" s="243"/>
      <c r="AA388" s="243"/>
      <c r="AB388" s="243"/>
      <c r="AC388" s="243"/>
      <c r="AD388" s="243"/>
      <c r="AE388" s="243"/>
      <c r="AF388" s="243"/>
      <c r="AG388" s="243"/>
      <c r="AH388" s="243"/>
      <c r="AI388" s="243"/>
      <c r="AJ388" s="243"/>
      <c r="AK388" s="243"/>
      <c r="AL388" s="243">
        <v>0</v>
      </c>
      <c r="AM388" s="243"/>
      <c r="AN388" s="243"/>
      <c r="AO388" s="243"/>
      <c r="AP388" s="243"/>
      <c r="AQ388" s="243"/>
      <c r="AR388" s="243"/>
      <c r="AS388" s="243"/>
      <c r="AT388" s="243"/>
      <c r="AU388" s="243"/>
      <c r="AV388" s="243"/>
      <c r="AW388" s="243"/>
      <c r="AX388" s="243"/>
      <c r="AY388" s="243"/>
      <c r="AZ388" s="243">
        <v>0</v>
      </c>
      <c r="BA388" s="243"/>
      <c r="BB388" s="243"/>
      <c r="BC388" s="243"/>
      <c r="BD388" s="243"/>
      <c r="BE388" s="243"/>
      <c r="BF388" s="243"/>
      <c r="BG388" s="243"/>
    </row>
    <row r="389" spans="1:59" ht="24.9" customHeight="1" x14ac:dyDescent="0.25">
      <c r="A389" s="240" t="s">
        <v>441</v>
      </c>
      <c r="B389" s="240"/>
      <c r="C389" s="240"/>
      <c r="D389" s="240"/>
      <c r="E389" s="240"/>
      <c r="F389" s="240"/>
      <c r="G389" s="240"/>
      <c r="H389" s="240"/>
      <c r="I389" s="240"/>
      <c r="J389" s="241">
        <v>0</v>
      </c>
      <c r="K389" s="241"/>
      <c r="L389" s="241"/>
      <c r="M389" s="241"/>
      <c r="N389" s="241"/>
      <c r="O389" s="241"/>
      <c r="P389" s="241"/>
      <c r="Q389" s="241"/>
      <c r="R389" s="241"/>
      <c r="S389" s="241"/>
      <c r="T389" s="241"/>
      <c r="U389" s="241"/>
      <c r="V389" s="241"/>
      <c r="W389" s="241"/>
      <c r="X389" s="241">
        <v>0</v>
      </c>
      <c r="Y389" s="241"/>
      <c r="Z389" s="241"/>
      <c r="AA389" s="241"/>
      <c r="AB389" s="241"/>
      <c r="AC389" s="241"/>
      <c r="AD389" s="241"/>
      <c r="AE389" s="241"/>
      <c r="AF389" s="241"/>
      <c r="AG389" s="241"/>
      <c r="AH389" s="241"/>
      <c r="AI389" s="241"/>
      <c r="AJ389" s="241"/>
      <c r="AK389" s="241"/>
      <c r="AL389" s="241">
        <v>0</v>
      </c>
      <c r="AM389" s="241"/>
      <c r="AN389" s="241"/>
      <c r="AO389" s="241"/>
      <c r="AP389" s="241"/>
      <c r="AQ389" s="241"/>
      <c r="AR389" s="241"/>
      <c r="AS389" s="241"/>
      <c r="AT389" s="241"/>
      <c r="AU389" s="241"/>
      <c r="AV389" s="241"/>
      <c r="AW389" s="241"/>
      <c r="AX389" s="241"/>
      <c r="AY389" s="241"/>
      <c r="AZ389" s="241">
        <v>0</v>
      </c>
      <c r="BA389" s="241"/>
      <c r="BB389" s="241"/>
      <c r="BC389" s="241"/>
      <c r="BD389" s="241"/>
      <c r="BE389" s="241"/>
      <c r="BF389" s="241"/>
      <c r="BG389" s="241"/>
    </row>
    <row r="390" spans="1:59" ht="17.7" customHeight="1" x14ac:dyDescent="0.25">
      <c r="A390" s="248" t="s">
        <v>259</v>
      </c>
      <c r="B390" s="248"/>
      <c r="C390" s="248"/>
      <c r="D390" s="248"/>
      <c r="E390" s="248"/>
      <c r="F390" s="248"/>
      <c r="G390" s="248"/>
      <c r="H390" s="248"/>
      <c r="I390" s="248"/>
      <c r="J390" s="249">
        <v>0</v>
      </c>
      <c r="K390" s="249"/>
      <c r="L390" s="249"/>
      <c r="M390" s="249"/>
      <c r="N390" s="249"/>
      <c r="O390" s="249"/>
      <c r="P390" s="249"/>
      <c r="Q390" s="249"/>
      <c r="R390" s="249"/>
      <c r="S390" s="249"/>
      <c r="T390" s="249"/>
      <c r="U390" s="249"/>
      <c r="V390" s="249"/>
      <c r="W390" s="249"/>
      <c r="X390" s="249">
        <v>0</v>
      </c>
      <c r="Y390" s="249"/>
      <c r="Z390" s="249"/>
      <c r="AA390" s="249"/>
      <c r="AB390" s="249"/>
      <c r="AC390" s="249"/>
      <c r="AD390" s="249"/>
      <c r="AE390" s="249"/>
      <c r="AF390" s="249"/>
      <c r="AG390" s="249"/>
      <c r="AH390" s="249"/>
      <c r="AI390" s="249"/>
      <c r="AJ390" s="249"/>
      <c r="AK390" s="249"/>
      <c r="AL390" s="249">
        <v>0</v>
      </c>
      <c r="AM390" s="249"/>
      <c r="AN390" s="249"/>
      <c r="AO390" s="249"/>
      <c r="AP390" s="249"/>
      <c r="AQ390" s="249"/>
      <c r="AR390" s="249"/>
      <c r="AS390" s="249"/>
      <c r="AT390" s="249"/>
      <c r="AU390" s="249"/>
      <c r="AV390" s="249"/>
      <c r="AW390" s="249"/>
      <c r="AX390" s="249"/>
      <c r="AY390" s="249"/>
      <c r="AZ390" s="249">
        <v>0</v>
      </c>
      <c r="BA390" s="249"/>
      <c r="BB390" s="249"/>
      <c r="BC390" s="249"/>
      <c r="BD390" s="249"/>
      <c r="BE390" s="249"/>
      <c r="BF390" s="249"/>
      <c r="BG390" s="249"/>
    </row>
    <row r="391" spans="1:59" ht="16.95" customHeight="1" x14ac:dyDescent="0.25">
      <c r="A391" s="246" t="s">
        <v>442</v>
      </c>
      <c r="B391" s="246"/>
      <c r="C391" s="246"/>
      <c r="D391" s="246"/>
      <c r="E391" s="246"/>
      <c r="F391" s="246"/>
      <c r="G391" s="246"/>
      <c r="H391" s="246"/>
      <c r="I391" s="246"/>
      <c r="J391" s="247">
        <v>0</v>
      </c>
      <c r="K391" s="247"/>
      <c r="L391" s="247"/>
      <c r="M391" s="247"/>
      <c r="N391" s="247"/>
      <c r="O391" s="247"/>
      <c r="P391" s="247"/>
      <c r="Q391" s="247"/>
      <c r="R391" s="247"/>
      <c r="S391" s="247"/>
      <c r="T391" s="247"/>
      <c r="U391" s="247"/>
      <c r="V391" s="247"/>
      <c r="W391" s="247"/>
      <c r="X391" s="247">
        <v>0</v>
      </c>
      <c r="Y391" s="247"/>
      <c r="Z391" s="247"/>
      <c r="AA391" s="247"/>
      <c r="AB391" s="247"/>
      <c r="AC391" s="247"/>
      <c r="AD391" s="247"/>
      <c r="AE391" s="247"/>
      <c r="AF391" s="247"/>
      <c r="AG391" s="247"/>
      <c r="AH391" s="247"/>
      <c r="AI391" s="247"/>
      <c r="AJ391" s="247"/>
      <c r="AK391" s="247"/>
      <c r="AL391" s="247">
        <v>0</v>
      </c>
      <c r="AM391" s="247"/>
      <c r="AN391" s="247"/>
      <c r="AO391" s="247"/>
      <c r="AP391" s="247"/>
      <c r="AQ391" s="247"/>
      <c r="AR391" s="247"/>
      <c r="AS391" s="247"/>
      <c r="AT391" s="247"/>
      <c r="AU391" s="247"/>
      <c r="AV391" s="247"/>
      <c r="AW391" s="247"/>
      <c r="AX391" s="247"/>
      <c r="AY391" s="247"/>
      <c r="AZ391" s="247">
        <v>0</v>
      </c>
      <c r="BA391" s="247"/>
      <c r="BB391" s="247"/>
      <c r="BC391" s="247"/>
      <c r="BD391" s="247"/>
      <c r="BE391" s="247"/>
      <c r="BF391" s="247"/>
      <c r="BG391" s="247"/>
    </row>
    <row r="392" spans="1:59" ht="25.65" customHeight="1" x14ac:dyDescent="0.25">
      <c r="A392" s="242" t="s">
        <v>443</v>
      </c>
      <c r="B392" s="242"/>
      <c r="C392" s="242"/>
      <c r="D392" s="242"/>
      <c r="E392" s="242"/>
      <c r="F392" s="242"/>
      <c r="G392" s="242"/>
      <c r="H392" s="242"/>
      <c r="I392" s="242"/>
      <c r="J392" s="243">
        <v>0</v>
      </c>
      <c r="K392" s="243"/>
      <c r="L392" s="243"/>
      <c r="M392" s="243"/>
      <c r="N392" s="243"/>
      <c r="O392" s="243"/>
      <c r="P392" s="243"/>
      <c r="Q392" s="243"/>
      <c r="R392" s="243"/>
      <c r="S392" s="243"/>
      <c r="T392" s="243"/>
      <c r="U392" s="243"/>
      <c r="V392" s="243"/>
      <c r="W392" s="243"/>
      <c r="X392" s="243">
        <v>0</v>
      </c>
      <c r="Y392" s="243"/>
      <c r="Z392" s="243"/>
      <c r="AA392" s="243"/>
      <c r="AB392" s="243"/>
      <c r="AC392" s="243"/>
      <c r="AD392" s="243"/>
      <c r="AE392" s="243"/>
      <c r="AF392" s="243"/>
      <c r="AG392" s="243"/>
      <c r="AH392" s="243"/>
      <c r="AI392" s="243"/>
      <c r="AJ392" s="243"/>
      <c r="AK392" s="243"/>
      <c r="AL392" s="243">
        <v>0</v>
      </c>
      <c r="AM392" s="243"/>
      <c r="AN392" s="243"/>
      <c r="AO392" s="243"/>
      <c r="AP392" s="243"/>
      <c r="AQ392" s="243"/>
      <c r="AR392" s="243"/>
      <c r="AS392" s="243"/>
      <c r="AT392" s="243"/>
      <c r="AU392" s="243"/>
      <c r="AV392" s="243"/>
      <c r="AW392" s="243"/>
      <c r="AX392" s="243"/>
      <c r="AY392" s="243"/>
      <c r="AZ392" s="243">
        <v>0</v>
      </c>
      <c r="BA392" s="243"/>
      <c r="BB392" s="243"/>
      <c r="BC392" s="243"/>
      <c r="BD392" s="243"/>
      <c r="BE392" s="243"/>
      <c r="BF392" s="243"/>
      <c r="BG392" s="243"/>
    </row>
    <row r="393" spans="1:59" ht="16.95" customHeight="1" x14ac:dyDescent="0.25">
      <c r="A393" s="240" t="s">
        <v>444</v>
      </c>
      <c r="B393" s="240"/>
      <c r="C393" s="240"/>
      <c r="D393" s="240"/>
      <c r="E393" s="240"/>
      <c r="F393" s="240"/>
      <c r="G393" s="240"/>
      <c r="H393" s="240"/>
      <c r="I393" s="240"/>
      <c r="J393" s="241">
        <v>0</v>
      </c>
      <c r="K393" s="241"/>
      <c r="L393" s="241"/>
      <c r="M393" s="241"/>
      <c r="N393" s="241"/>
      <c r="O393" s="241"/>
      <c r="P393" s="241"/>
      <c r="Q393" s="241"/>
      <c r="R393" s="241"/>
      <c r="S393" s="241"/>
      <c r="T393" s="241"/>
      <c r="U393" s="241"/>
      <c r="V393" s="241"/>
      <c r="W393" s="241"/>
      <c r="X393" s="241">
        <v>0</v>
      </c>
      <c r="Y393" s="241"/>
      <c r="Z393" s="241"/>
      <c r="AA393" s="241"/>
      <c r="AB393" s="241"/>
      <c r="AC393" s="241"/>
      <c r="AD393" s="241"/>
      <c r="AE393" s="241"/>
      <c r="AF393" s="241"/>
      <c r="AG393" s="241"/>
      <c r="AH393" s="241"/>
      <c r="AI393" s="241"/>
      <c r="AJ393" s="241"/>
      <c r="AK393" s="241"/>
      <c r="AL393" s="241">
        <v>0</v>
      </c>
      <c r="AM393" s="241"/>
      <c r="AN393" s="241"/>
      <c r="AO393" s="241"/>
      <c r="AP393" s="241"/>
      <c r="AQ393" s="241"/>
      <c r="AR393" s="241"/>
      <c r="AS393" s="241"/>
      <c r="AT393" s="241"/>
      <c r="AU393" s="241"/>
      <c r="AV393" s="241"/>
      <c r="AW393" s="241"/>
      <c r="AX393" s="241"/>
      <c r="AY393" s="241"/>
      <c r="AZ393" s="241">
        <v>0</v>
      </c>
      <c r="BA393" s="241"/>
      <c r="BB393" s="241"/>
      <c r="BC393" s="241"/>
      <c r="BD393" s="241"/>
      <c r="BE393" s="241"/>
      <c r="BF393" s="241"/>
      <c r="BG393" s="241"/>
    </row>
    <row r="394" spans="1:59" ht="17.7" customHeight="1" x14ac:dyDescent="0.25">
      <c r="A394" s="248" t="s">
        <v>259</v>
      </c>
      <c r="B394" s="248"/>
      <c r="C394" s="248"/>
      <c r="D394" s="248"/>
      <c r="E394" s="248"/>
      <c r="F394" s="248"/>
      <c r="G394" s="248"/>
      <c r="H394" s="248"/>
      <c r="I394" s="248"/>
      <c r="J394" s="249">
        <v>0</v>
      </c>
      <c r="K394" s="249"/>
      <c r="L394" s="249"/>
      <c r="M394" s="249"/>
      <c r="N394" s="249"/>
      <c r="O394" s="249"/>
      <c r="P394" s="249"/>
      <c r="Q394" s="249"/>
      <c r="R394" s="249"/>
      <c r="S394" s="249"/>
      <c r="T394" s="249"/>
      <c r="U394" s="249"/>
      <c r="V394" s="249"/>
      <c r="W394" s="249"/>
      <c r="X394" s="249">
        <v>0</v>
      </c>
      <c r="Y394" s="249"/>
      <c r="Z394" s="249"/>
      <c r="AA394" s="249"/>
      <c r="AB394" s="249"/>
      <c r="AC394" s="249"/>
      <c r="AD394" s="249"/>
      <c r="AE394" s="249"/>
      <c r="AF394" s="249"/>
      <c r="AG394" s="249"/>
      <c r="AH394" s="249"/>
      <c r="AI394" s="249"/>
      <c r="AJ394" s="249"/>
      <c r="AK394" s="249"/>
      <c r="AL394" s="249">
        <v>0</v>
      </c>
      <c r="AM394" s="249"/>
      <c r="AN394" s="249"/>
      <c r="AO394" s="249"/>
      <c r="AP394" s="249"/>
      <c r="AQ394" s="249"/>
      <c r="AR394" s="249"/>
      <c r="AS394" s="249"/>
      <c r="AT394" s="249"/>
      <c r="AU394" s="249"/>
      <c r="AV394" s="249"/>
      <c r="AW394" s="249"/>
      <c r="AX394" s="249"/>
      <c r="AY394" s="249"/>
      <c r="AZ394" s="249">
        <v>0</v>
      </c>
      <c r="BA394" s="249"/>
      <c r="BB394" s="249"/>
      <c r="BC394" s="249"/>
      <c r="BD394" s="249"/>
      <c r="BE394" s="249"/>
      <c r="BF394" s="249"/>
      <c r="BG394" s="249"/>
    </row>
    <row r="395" spans="1:59" ht="24.9" customHeight="1" x14ac:dyDescent="0.25">
      <c r="A395" s="250" t="s">
        <v>445</v>
      </c>
      <c r="B395" s="250"/>
      <c r="C395" s="250"/>
      <c r="D395" s="250"/>
      <c r="E395" s="250"/>
      <c r="F395" s="250"/>
      <c r="G395" s="250"/>
      <c r="H395" s="250"/>
      <c r="I395" s="250"/>
      <c r="J395" s="251">
        <v>0</v>
      </c>
      <c r="K395" s="251"/>
      <c r="L395" s="251"/>
      <c r="M395" s="251"/>
      <c r="N395" s="251"/>
      <c r="O395" s="251"/>
      <c r="P395" s="251"/>
      <c r="Q395" s="251"/>
      <c r="R395" s="251"/>
      <c r="S395" s="251"/>
      <c r="T395" s="251"/>
      <c r="U395" s="251"/>
      <c r="V395" s="251"/>
      <c r="W395" s="251"/>
      <c r="X395" s="251">
        <v>0</v>
      </c>
      <c r="Y395" s="251"/>
      <c r="Z395" s="251"/>
      <c r="AA395" s="251"/>
      <c r="AB395" s="251"/>
      <c r="AC395" s="251"/>
      <c r="AD395" s="251"/>
      <c r="AE395" s="251"/>
      <c r="AF395" s="251"/>
      <c r="AG395" s="251"/>
      <c r="AH395" s="251"/>
      <c r="AI395" s="251"/>
      <c r="AJ395" s="251"/>
      <c r="AK395" s="251"/>
      <c r="AL395" s="251">
        <v>0</v>
      </c>
      <c r="AM395" s="251"/>
      <c r="AN395" s="251"/>
      <c r="AO395" s="251"/>
      <c r="AP395" s="251"/>
      <c r="AQ395" s="251"/>
      <c r="AR395" s="251"/>
      <c r="AS395" s="251"/>
      <c r="AT395" s="251"/>
      <c r="AU395" s="251"/>
      <c r="AV395" s="251"/>
      <c r="AW395" s="251"/>
      <c r="AX395" s="251"/>
      <c r="AY395" s="251"/>
      <c r="AZ395" s="251">
        <v>0</v>
      </c>
      <c r="BA395" s="251"/>
      <c r="BB395" s="251"/>
      <c r="BC395" s="251"/>
      <c r="BD395" s="251"/>
      <c r="BE395" s="251"/>
      <c r="BF395" s="251"/>
      <c r="BG395" s="251"/>
    </row>
    <row r="396" spans="1:59" ht="2.8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8.85" customHeight="1" x14ac:dyDescent="0.25"/>
    <row r="398" spans="1:59" ht="17.7" customHeight="1" x14ac:dyDescent="0.25">
      <c r="A398" s="274" t="s">
        <v>446</v>
      </c>
      <c r="B398" s="274"/>
      <c r="C398" s="274"/>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c r="AA398" s="274"/>
      <c r="AB398" s="274"/>
      <c r="AC398" s="274"/>
      <c r="AD398" s="274"/>
      <c r="AE398" s="274"/>
      <c r="AF398" s="274"/>
      <c r="AG398" s="274"/>
      <c r="AH398" s="274"/>
      <c r="AI398" s="274"/>
      <c r="AJ398" s="274"/>
      <c r="AK398" s="274"/>
      <c r="AL398" s="274"/>
      <c r="AM398" s="274"/>
      <c r="AN398" s="274"/>
      <c r="AO398" s="274"/>
      <c r="AP398" s="274"/>
      <c r="AQ398" s="274"/>
      <c r="AR398" s="274"/>
      <c r="AS398" s="274"/>
      <c r="AT398" s="274"/>
      <c r="AU398" s="274"/>
      <c r="AV398" s="274"/>
      <c r="AW398" s="274"/>
      <c r="AX398" s="274"/>
      <c r="AY398" s="274"/>
      <c r="AZ398" s="274"/>
      <c r="BA398" s="274"/>
      <c r="BB398" s="274"/>
      <c r="BC398" s="274"/>
      <c r="BD398" s="274"/>
      <c r="BE398" s="274"/>
      <c r="BF398" s="274"/>
      <c r="BG398" s="274"/>
    </row>
    <row r="399" spans="1:59" ht="27.15" customHeight="1" x14ac:dyDescent="0.25">
      <c r="A399" s="245" t="s">
        <v>253</v>
      </c>
      <c r="B399" s="245"/>
      <c r="C399" s="245"/>
      <c r="D399" s="245"/>
      <c r="E399" s="245"/>
      <c r="F399" s="245"/>
      <c r="G399" s="245"/>
      <c r="H399" s="245"/>
      <c r="I399" s="245"/>
      <c r="J399" s="245" t="s">
        <v>255</v>
      </c>
      <c r="K399" s="245"/>
      <c r="L399" s="245"/>
      <c r="M399" s="245"/>
      <c r="N399" s="245"/>
      <c r="O399" s="245"/>
      <c r="P399" s="245"/>
      <c r="Q399" s="245"/>
      <c r="R399" s="245"/>
      <c r="S399" s="245"/>
      <c r="T399" s="245"/>
      <c r="U399" s="245"/>
      <c r="V399" s="245"/>
      <c r="W399" s="245"/>
      <c r="X399" s="245" t="s">
        <v>447</v>
      </c>
      <c r="Y399" s="245"/>
      <c r="Z399" s="245"/>
      <c r="AA399" s="245"/>
      <c r="AB399" s="245"/>
      <c r="AC399" s="245"/>
      <c r="AD399" s="245"/>
      <c r="AE399" s="245"/>
      <c r="AF399" s="245"/>
      <c r="AG399" s="245"/>
      <c r="AH399" s="245"/>
      <c r="AI399" s="245"/>
      <c r="AJ399" s="245"/>
      <c r="AK399" s="245"/>
      <c r="AL399" s="245" t="s">
        <v>448</v>
      </c>
      <c r="AM399" s="245"/>
      <c r="AN399" s="245"/>
      <c r="AO399" s="245"/>
      <c r="AP399" s="245"/>
      <c r="AQ399" s="245"/>
      <c r="AR399" s="245"/>
      <c r="AS399" s="245"/>
      <c r="AT399" s="245"/>
      <c r="AU399" s="245"/>
      <c r="AV399" s="245"/>
      <c r="AW399" s="245"/>
      <c r="AX399" s="245"/>
      <c r="AY399" s="245"/>
      <c r="AZ399" s="245" t="s">
        <v>254</v>
      </c>
      <c r="BA399" s="245"/>
      <c r="BB399" s="245"/>
      <c r="BC399" s="245"/>
      <c r="BD399" s="245"/>
      <c r="BE399" s="245"/>
      <c r="BF399" s="245"/>
      <c r="BG399" s="245"/>
    </row>
    <row r="400" spans="1:59" ht="24.9" customHeight="1" x14ac:dyDescent="0.25">
      <c r="A400" s="246" t="s">
        <v>449</v>
      </c>
      <c r="B400" s="246"/>
      <c r="C400" s="246"/>
      <c r="D400" s="246"/>
      <c r="E400" s="246"/>
      <c r="F400" s="246"/>
      <c r="G400" s="246"/>
      <c r="H400" s="246"/>
      <c r="I400" s="246"/>
      <c r="J400" s="247">
        <v>0</v>
      </c>
      <c r="K400" s="247"/>
      <c r="L400" s="247"/>
      <c r="M400" s="247"/>
      <c r="N400" s="247"/>
      <c r="O400" s="247"/>
      <c r="P400" s="247"/>
      <c r="Q400" s="247"/>
      <c r="R400" s="247"/>
      <c r="S400" s="247"/>
      <c r="T400" s="247"/>
      <c r="U400" s="247"/>
      <c r="V400" s="247"/>
      <c r="W400" s="247"/>
      <c r="X400" s="247">
        <v>0</v>
      </c>
      <c r="Y400" s="247"/>
      <c r="Z400" s="247"/>
      <c r="AA400" s="247"/>
      <c r="AB400" s="247"/>
      <c r="AC400" s="247"/>
      <c r="AD400" s="247"/>
      <c r="AE400" s="247"/>
      <c r="AF400" s="247"/>
      <c r="AG400" s="247"/>
      <c r="AH400" s="247"/>
      <c r="AI400" s="247"/>
      <c r="AJ400" s="247"/>
      <c r="AK400" s="247"/>
      <c r="AL400" s="247">
        <v>0</v>
      </c>
      <c r="AM400" s="247"/>
      <c r="AN400" s="247"/>
      <c r="AO400" s="247"/>
      <c r="AP400" s="247"/>
      <c r="AQ400" s="247"/>
      <c r="AR400" s="247"/>
      <c r="AS400" s="247"/>
      <c r="AT400" s="247"/>
      <c r="AU400" s="247"/>
      <c r="AV400" s="247"/>
      <c r="AW400" s="247"/>
      <c r="AX400" s="247"/>
      <c r="AY400" s="247"/>
      <c r="AZ400" s="247">
        <v>0</v>
      </c>
      <c r="BA400" s="247"/>
      <c r="BB400" s="247"/>
      <c r="BC400" s="247"/>
      <c r="BD400" s="247"/>
      <c r="BE400" s="247"/>
      <c r="BF400" s="247"/>
      <c r="BG400" s="247"/>
    </row>
    <row r="401" spans="1:59" ht="17.7" customHeight="1" x14ac:dyDescent="0.25">
      <c r="A401" s="242" t="s">
        <v>450</v>
      </c>
      <c r="B401" s="242"/>
      <c r="C401" s="242"/>
      <c r="D401" s="242"/>
      <c r="E401" s="242"/>
      <c r="F401" s="242"/>
      <c r="G401" s="242"/>
      <c r="H401" s="242"/>
      <c r="I401" s="242"/>
      <c r="J401" s="243">
        <v>0</v>
      </c>
      <c r="K401" s="243"/>
      <c r="L401" s="243"/>
      <c r="M401" s="243"/>
      <c r="N401" s="243"/>
      <c r="O401" s="243"/>
      <c r="P401" s="243"/>
      <c r="Q401" s="243"/>
      <c r="R401" s="243"/>
      <c r="S401" s="243"/>
      <c r="T401" s="243"/>
      <c r="U401" s="243"/>
      <c r="V401" s="243"/>
      <c r="W401" s="243"/>
      <c r="X401" s="243">
        <v>0</v>
      </c>
      <c r="Y401" s="243"/>
      <c r="Z401" s="243"/>
      <c r="AA401" s="243"/>
      <c r="AB401" s="243"/>
      <c r="AC401" s="243"/>
      <c r="AD401" s="243"/>
      <c r="AE401" s="243"/>
      <c r="AF401" s="243"/>
      <c r="AG401" s="243"/>
      <c r="AH401" s="243"/>
      <c r="AI401" s="243"/>
      <c r="AJ401" s="243"/>
      <c r="AK401" s="243"/>
      <c r="AL401" s="243">
        <v>0</v>
      </c>
      <c r="AM401" s="243"/>
      <c r="AN401" s="243"/>
      <c r="AO401" s="243"/>
      <c r="AP401" s="243"/>
      <c r="AQ401" s="243"/>
      <c r="AR401" s="243"/>
      <c r="AS401" s="243"/>
      <c r="AT401" s="243"/>
      <c r="AU401" s="243"/>
      <c r="AV401" s="243"/>
      <c r="AW401" s="243"/>
      <c r="AX401" s="243"/>
      <c r="AY401" s="243"/>
      <c r="AZ401" s="243">
        <v>0</v>
      </c>
      <c r="BA401" s="243"/>
      <c r="BB401" s="243"/>
      <c r="BC401" s="243"/>
      <c r="BD401" s="243"/>
      <c r="BE401" s="243"/>
      <c r="BF401" s="243"/>
      <c r="BG401" s="243"/>
    </row>
    <row r="402" spans="1:59" ht="17.7" customHeight="1" x14ac:dyDescent="0.25">
      <c r="A402" s="242" t="s">
        <v>451</v>
      </c>
      <c r="B402" s="242"/>
      <c r="C402" s="242"/>
      <c r="D402" s="242"/>
      <c r="E402" s="242"/>
      <c r="F402" s="242"/>
      <c r="G402" s="242"/>
      <c r="H402" s="242"/>
      <c r="I402" s="242"/>
      <c r="J402" s="243">
        <v>0</v>
      </c>
      <c r="K402" s="243"/>
      <c r="L402" s="243"/>
      <c r="M402" s="243"/>
      <c r="N402" s="243"/>
      <c r="O402" s="243"/>
      <c r="P402" s="243"/>
      <c r="Q402" s="243"/>
      <c r="R402" s="243"/>
      <c r="S402" s="243"/>
      <c r="T402" s="243"/>
      <c r="U402" s="243"/>
      <c r="V402" s="243"/>
      <c r="W402" s="243"/>
      <c r="X402" s="243">
        <v>0</v>
      </c>
      <c r="Y402" s="243"/>
      <c r="Z402" s="243"/>
      <c r="AA402" s="243"/>
      <c r="AB402" s="243"/>
      <c r="AC402" s="243"/>
      <c r="AD402" s="243"/>
      <c r="AE402" s="243"/>
      <c r="AF402" s="243"/>
      <c r="AG402" s="243"/>
      <c r="AH402" s="243"/>
      <c r="AI402" s="243"/>
      <c r="AJ402" s="243"/>
      <c r="AK402" s="243"/>
      <c r="AL402" s="243">
        <v>0</v>
      </c>
      <c r="AM402" s="243"/>
      <c r="AN402" s="243"/>
      <c r="AO402" s="243"/>
      <c r="AP402" s="243"/>
      <c r="AQ402" s="243"/>
      <c r="AR402" s="243"/>
      <c r="AS402" s="243"/>
      <c r="AT402" s="243"/>
      <c r="AU402" s="243"/>
      <c r="AV402" s="243"/>
      <c r="AW402" s="243"/>
      <c r="AX402" s="243"/>
      <c r="AY402" s="243"/>
      <c r="AZ402" s="243">
        <v>0</v>
      </c>
      <c r="BA402" s="243"/>
      <c r="BB402" s="243"/>
      <c r="BC402" s="243"/>
      <c r="BD402" s="243"/>
      <c r="BE402" s="243"/>
      <c r="BF402" s="243"/>
      <c r="BG402" s="243"/>
    </row>
    <row r="403" spans="1:59" ht="16.95" customHeight="1" x14ac:dyDescent="0.25">
      <c r="A403" s="242" t="s">
        <v>452</v>
      </c>
      <c r="B403" s="242"/>
      <c r="C403" s="242"/>
      <c r="D403" s="242"/>
      <c r="E403" s="242"/>
      <c r="F403" s="242"/>
      <c r="G403" s="242"/>
      <c r="H403" s="242"/>
      <c r="I403" s="242"/>
      <c r="J403" s="243">
        <v>0</v>
      </c>
      <c r="K403" s="243"/>
      <c r="L403" s="243"/>
      <c r="M403" s="243"/>
      <c r="N403" s="243"/>
      <c r="O403" s="243"/>
      <c r="P403" s="243"/>
      <c r="Q403" s="243"/>
      <c r="R403" s="243"/>
      <c r="S403" s="243"/>
      <c r="T403" s="243"/>
      <c r="U403" s="243"/>
      <c r="V403" s="243"/>
      <c r="W403" s="243"/>
      <c r="X403" s="243">
        <v>0</v>
      </c>
      <c r="Y403" s="243"/>
      <c r="Z403" s="243"/>
      <c r="AA403" s="243"/>
      <c r="AB403" s="243"/>
      <c r="AC403" s="243"/>
      <c r="AD403" s="243"/>
      <c r="AE403" s="243"/>
      <c r="AF403" s="243"/>
      <c r="AG403" s="243"/>
      <c r="AH403" s="243"/>
      <c r="AI403" s="243"/>
      <c r="AJ403" s="243"/>
      <c r="AK403" s="243"/>
      <c r="AL403" s="243">
        <v>0</v>
      </c>
      <c r="AM403" s="243"/>
      <c r="AN403" s="243"/>
      <c r="AO403" s="243"/>
      <c r="AP403" s="243"/>
      <c r="AQ403" s="243"/>
      <c r="AR403" s="243"/>
      <c r="AS403" s="243"/>
      <c r="AT403" s="243"/>
      <c r="AU403" s="243"/>
      <c r="AV403" s="243"/>
      <c r="AW403" s="243"/>
      <c r="AX403" s="243"/>
      <c r="AY403" s="243"/>
      <c r="AZ403" s="243">
        <v>0</v>
      </c>
      <c r="BA403" s="243"/>
      <c r="BB403" s="243"/>
      <c r="BC403" s="243"/>
      <c r="BD403" s="243"/>
      <c r="BE403" s="243"/>
      <c r="BF403" s="243"/>
      <c r="BG403" s="243"/>
    </row>
    <row r="404" spans="1:59" ht="17.7" customHeight="1" x14ac:dyDescent="0.25">
      <c r="A404" s="242" t="s">
        <v>453</v>
      </c>
      <c r="B404" s="242"/>
      <c r="C404" s="242"/>
      <c r="D404" s="242"/>
      <c r="E404" s="242"/>
      <c r="F404" s="242"/>
      <c r="G404" s="242"/>
      <c r="H404" s="242"/>
      <c r="I404" s="242"/>
      <c r="J404" s="243">
        <v>0</v>
      </c>
      <c r="K404" s="243"/>
      <c r="L404" s="243"/>
      <c r="M404" s="243"/>
      <c r="N404" s="243"/>
      <c r="O404" s="243"/>
      <c r="P404" s="243"/>
      <c r="Q404" s="243"/>
      <c r="R404" s="243"/>
      <c r="S404" s="243"/>
      <c r="T404" s="243"/>
      <c r="U404" s="243"/>
      <c r="V404" s="243"/>
      <c r="W404" s="243"/>
      <c r="X404" s="243">
        <v>0</v>
      </c>
      <c r="Y404" s="243"/>
      <c r="Z404" s="243"/>
      <c r="AA404" s="243"/>
      <c r="AB404" s="243"/>
      <c r="AC404" s="243"/>
      <c r="AD404" s="243"/>
      <c r="AE404" s="243"/>
      <c r="AF404" s="243"/>
      <c r="AG404" s="243"/>
      <c r="AH404" s="243"/>
      <c r="AI404" s="243"/>
      <c r="AJ404" s="243"/>
      <c r="AK404" s="243"/>
      <c r="AL404" s="243">
        <v>0</v>
      </c>
      <c r="AM404" s="243"/>
      <c r="AN404" s="243"/>
      <c r="AO404" s="243"/>
      <c r="AP404" s="243"/>
      <c r="AQ404" s="243"/>
      <c r="AR404" s="243"/>
      <c r="AS404" s="243"/>
      <c r="AT404" s="243"/>
      <c r="AU404" s="243"/>
      <c r="AV404" s="243"/>
      <c r="AW404" s="243"/>
      <c r="AX404" s="243"/>
      <c r="AY404" s="243"/>
      <c r="AZ404" s="243">
        <v>0</v>
      </c>
      <c r="BA404" s="243"/>
      <c r="BB404" s="243"/>
      <c r="BC404" s="243"/>
      <c r="BD404" s="243"/>
      <c r="BE404" s="243"/>
      <c r="BF404" s="243"/>
      <c r="BG404" s="243"/>
    </row>
    <row r="405" spans="1:59" ht="16.95" customHeight="1" x14ac:dyDescent="0.25">
      <c r="A405" s="242" t="s">
        <v>454</v>
      </c>
      <c r="B405" s="242"/>
      <c r="C405" s="242"/>
      <c r="D405" s="242"/>
      <c r="E405" s="242"/>
      <c r="F405" s="242"/>
      <c r="G405" s="242"/>
      <c r="H405" s="242"/>
      <c r="I405" s="242"/>
      <c r="J405" s="243">
        <v>0</v>
      </c>
      <c r="K405" s="243"/>
      <c r="L405" s="243"/>
      <c r="M405" s="243"/>
      <c r="N405" s="243"/>
      <c r="O405" s="243"/>
      <c r="P405" s="243"/>
      <c r="Q405" s="243"/>
      <c r="R405" s="243"/>
      <c r="S405" s="243"/>
      <c r="T405" s="243"/>
      <c r="U405" s="243"/>
      <c r="V405" s="243"/>
      <c r="W405" s="243"/>
      <c r="X405" s="243">
        <v>0</v>
      </c>
      <c r="Y405" s="243"/>
      <c r="Z405" s="243"/>
      <c r="AA405" s="243"/>
      <c r="AB405" s="243"/>
      <c r="AC405" s="243"/>
      <c r="AD405" s="243"/>
      <c r="AE405" s="243"/>
      <c r="AF405" s="243"/>
      <c r="AG405" s="243"/>
      <c r="AH405" s="243"/>
      <c r="AI405" s="243"/>
      <c r="AJ405" s="243"/>
      <c r="AK405" s="243"/>
      <c r="AL405" s="243">
        <v>0</v>
      </c>
      <c r="AM405" s="243"/>
      <c r="AN405" s="243"/>
      <c r="AO405" s="243"/>
      <c r="AP405" s="243"/>
      <c r="AQ405" s="243"/>
      <c r="AR405" s="243"/>
      <c r="AS405" s="243"/>
      <c r="AT405" s="243"/>
      <c r="AU405" s="243"/>
      <c r="AV405" s="243"/>
      <c r="AW405" s="243"/>
      <c r="AX405" s="243"/>
      <c r="AY405" s="243"/>
      <c r="AZ405" s="243">
        <v>0</v>
      </c>
      <c r="BA405" s="243"/>
      <c r="BB405" s="243"/>
      <c r="BC405" s="243"/>
      <c r="BD405" s="243"/>
      <c r="BE405" s="243"/>
      <c r="BF405" s="243"/>
      <c r="BG405" s="243"/>
    </row>
    <row r="406" spans="1:59" ht="17.7" customHeight="1" x14ac:dyDescent="0.25">
      <c r="A406" s="242" t="s">
        <v>455</v>
      </c>
      <c r="B406" s="242"/>
      <c r="C406" s="242"/>
      <c r="D406" s="242"/>
      <c r="E406" s="242"/>
      <c r="F406" s="242"/>
      <c r="G406" s="242"/>
      <c r="H406" s="242"/>
      <c r="I406" s="242"/>
      <c r="J406" s="243">
        <v>0</v>
      </c>
      <c r="K406" s="243"/>
      <c r="L406" s="243"/>
      <c r="M406" s="243"/>
      <c r="N406" s="243"/>
      <c r="O406" s="243"/>
      <c r="P406" s="243"/>
      <c r="Q406" s="243"/>
      <c r="R406" s="243"/>
      <c r="S406" s="243"/>
      <c r="T406" s="243"/>
      <c r="U406" s="243"/>
      <c r="V406" s="243"/>
      <c r="W406" s="243"/>
      <c r="X406" s="243">
        <v>0</v>
      </c>
      <c r="Y406" s="243"/>
      <c r="Z406" s="243"/>
      <c r="AA406" s="243"/>
      <c r="AB406" s="243"/>
      <c r="AC406" s="243"/>
      <c r="AD406" s="243"/>
      <c r="AE406" s="243"/>
      <c r="AF406" s="243"/>
      <c r="AG406" s="243"/>
      <c r="AH406" s="243"/>
      <c r="AI406" s="243"/>
      <c r="AJ406" s="243"/>
      <c r="AK406" s="243"/>
      <c r="AL406" s="243">
        <v>0</v>
      </c>
      <c r="AM406" s="243"/>
      <c r="AN406" s="243"/>
      <c r="AO406" s="243"/>
      <c r="AP406" s="243"/>
      <c r="AQ406" s="243"/>
      <c r="AR406" s="243"/>
      <c r="AS406" s="243"/>
      <c r="AT406" s="243"/>
      <c r="AU406" s="243"/>
      <c r="AV406" s="243"/>
      <c r="AW406" s="243"/>
      <c r="AX406" s="243"/>
      <c r="AY406" s="243"/>
      <c r="AZ406" s="243">
        <v>0</v>
      </c>
      <c r="BA406" s="243"/>
      <c r="BB406" s="243"/>
      <c r="BC406" s="243"/>
      <c r="BD406" s="243"/>
      <c r="BE406" s="243"/>
      <c r="BF406" s="243"/>
      <c r="BG406" s="243"/>
    </row>
    <row r="407" spans="1:59" ht="17.7" customHeight="1" x14ac:dyDescent="0.25">
      <c r="A407" s="242" t="s">
        <v>456</v>
      </c>
      <c r="B407" s="242"/>
      <c r="C407" s="242"/>
      <c r="D407" s="242"/>
      <c r="E407" s="242"/>
      <c r="F407" s="242"/>
      <c r="G407" s="242"/>
      <c r="H407" s="242"/>
      <c r="I407" s="242"/>
      <c r="J407" s="243">
        <v>0</v>
      </c>
      <c r="K407" s="243"/>
      <c r="L407" s="243"/>
      <c r="M407" s="243"/>
      <c r="N407" s="243"/>
      <c r="O407" s="243"/>
      <c r="P407" s="243"/>
      <c r="Q407" s="243"/>
      <c r="R407" s="243"/>
      <c r="S407" s="243"/>
      <c r="T407" s="243"/>
      <c r="U407" s="243"/>
      <c r="V407" s="243"/>
      <c r="W407" s="243"/>
      <c r="X407" s="243">
        <v>0</v>
      </c>
      <c r="Y407" s="243"/>
      <c r="Z407" s="243"/>
      <c r="AA407" s="243"/>
      <c r="AB407" s="243"/>
      <c r="AC407" s="243"/>
      <c r="AD407" s="243"/>
      <c r="AE407" s="243"/>
      <c r="AF407" s="243"/>
      <c r="AG407" s="243"/>
      <c r="AH407" s="243"/>
      <c r="AI407" s="243"/>
      <c r="AJ407" s="243"/>
      <c r="AK407" s="243"/>
      <c r="AL407" s="243">
        <v>0</v>
      </c>
      <c r="AM407" s="243"/>
      <c r="AN407" s="243"/>
      <c r="AO407" s="243"/>
      <c r="AP407" s="243"/>
      <c r="AQ407" s="243"/>
      <c r="AR407" s="243"/>
      <c r="AS407" s="243"/>
      <c r="AT407" s="243"/>
      <c r="AU407" s="243"/>
      <c r="AV407" s="243"/>
      <c r="AW407" s="243"/>
      <c r="AX407" s="243"/>
      <c r="AY407" s="243"/>
      <c r="AZ407" s="243">
        <v>0</v>
      </c>
      <c r="BA407" s="243"/>
      <c r="BB407" s="243"/>
      <c r="BC407" s="243"/>
      <c r="BD407" s="243"/>
      <c r="BE407" s="243"/>
      <c r="BF407" s="243"/>
      <c r="BG407" s="243"/>
    </row>
    <row r="408" spans="1:59" ht="16.95" customHeight="1" x14ac:dyDescent="0.25">
      <c r="A408" s="242" t="s">
        <v>457</v>
      </c>
      <c r="B408" s="242"/>
      <c r="C408" s="242"/>
      <c r="D408" s="242"/>
      <c r="E408" s="242"/>
      <c r="F408" s="242"/>
      <c r="G408" s="242"/>
      <c r="H408" s="242"/>
      <c r="I408" s="242"/>
      <c r="J408" s="243">
        <v>0</v>
      </c>
      <c r="K408" s="243"/>
      <c r="L408" s="243"/>
      <c r="M408" s="243"/>
      <c r="N408" s="243"/>
      <c r="O408" s="243"/>
      <c r="P408" s="243"/>
      <c r="Q408" s="243"/>
      <c r="R408" s="243"/>
      <c r="S408" s="243"/>
      <c r="T408" s="243"/>
      <c r="U408" s="243"/>
      <c r="V408" s="243"/>
      <c r="W408" s="243"/>
      <c r="X408" s="243"/>
      <c r="Y408" s="243"/>
      <c r="Z408" s="243"/>
      <c r="AA408" s="243"/>
      <c r="AB408" s="243"/>
      <c r="AC408" s="243"/>
      <c r="AD408" s="243"/>
      <c r="AE408" s="243"/>
      <c r="AF408" s="243"/>
      <c r="AG408" s="243"/>
      <c r="AH408" s="243"/>
      <c r="AI408" s="243"/>
      <c r="AJ408" s="243"/>
      <c r="AK408" s="243"/>
      <c r="AL408" s="243"/>
      <c r="AM408" s="243"/>
      <c r="AN408" s="243"/>
      <c r="AO408" s="243"/>
      <c r="AP408" s="243"/>
      <c r="AQ408" s="243"/>
      <c r="AR408" s="243"/>
      <c r="AS408" s="243"/>
      <c r="AT408" s="243"/>
      <c r="AU408" s="243"/>
      <c r="AV408" s="243"/>
      <c r="AW408" s="243"/>
      <c r="AX408" s="243"/>
      <c r="AY408" s="243"/>
      <c r="AZ408" s="243">
        <v>0</v>
      </c>
      <c r="BA408" s="243"/>
      <c r="BB408" s="243"/>
      <c r="BC408" s="243"/>
      <c r="BD408" s="243"/>
      <c r="BE408" s="243"/>
      <c r="BF408" s="243"/>
      <c r="BG408" s="243"/>
    </row>
    <row r="409" spans="1:59" ht="25.65" customHeight="1" x14ac:dyDescent="0.25">
      <c r="A409" s="240" t="s">
        <v>458</v>
      </c>
      <c r="B409" s="240"/>
      <c r="C409" s="240"/>
      <c r="D409" s="240"/>
      <c r="E409" s="240"/>
      <c r="F409" s="240"/>
      <c r="G409" s="240"/>
      <c r="H409" s="240"/>
      <c r="I409" s="240"/>
      <c r="J409" s="241">
        <v>0</v>
      </c>
      <c r="K409" s="241"/>
      <c r="L409" s="241"/>
      <c r="M409" s="241"/>
      <c r="N409" s="241"/>
      <c r="O409" s="241"/>
      <c r="P409" s="241"/>
      <c r="Q409" s="241"/>
      <c r="R409" s="241"/>
      <c r="S409" s="241"/>
      <c r="T409" s="241"/>
      <c r="U409" s="241"/>
      <c r="V409" s="241"/>
      <c r="W409" s="241"/>
      <c r="X409" s="241">
        <v>0</v>
      </c>
      <c r="Y409" s="241"/>
      <c r="Z409" s="241"/>
      <c r="AA409" s="241"/>
      <c r="AB409" s="241"/>
      <c r="AC409" s="241"/>
      <c r="AD409" s="241"/>
      <c r="AE409" s="241"/>
      <c r="AF409" s="241"/>
      <c r="AG409" s="241"/>
      <c r="AH409" s="241"/>
      <c r="AI409" s="241"/>
      <c r="AJ409" s="241"/>
      <c r="AK409" s="241"/>
      <c r="AL409" s="241">
        <v>0</v>
      </c>
      <c r="AM409" s="241"/>
      <c r="AN409" s="241"/>
      <c r="AO409" s="241"/>
      <c r="AP409" s="241"/>
      <c r="AQ409" s="241"/>
      <c r="AR409" s="241"/>
      <c r="AS409" s="241"/>
      <c r="AT409" s="241"/>
      <c r="AU409" s="241"/>
      <c r="AV409" s="241"/>
      <c r="AW409" s="241"/>
      <c r="AX409" s="241"/>
      <c r="AY409" s="241"/>
      <c r="AZ409" s="241">
        <v>0</v>
      </c>
      <c r="BA409" s="241"/>
      <c r="BB409" s="241"/>
      <c r="BC409" s="241"/>
      <c r="BD409" s="241"/>
      <c r="BE409" s="241"/>
      <c r="BF409" s="241"/>
      <c r="BG409" s="241"/>
    </row>
    <row r="410" spans="1:59" ht="16.95" customHeight="1" x14ac:dyDescent="0.25">
      <c r="A410" s="248" t="s">
        <v>259</v>
      </c>
      <c r="B410" s="248"/>
      <c r="C410" s="248"/>
      <c r="D410" s="248"/>
      <c r="E410" s="248"/>
      <c r="F410" s="248"/>
      <c r="G410" s="248"/>
      <c r="H410" s="248"/>
      <c r="I410" s="248"/>
      <c r="J410" s="249">
        <v>0</v>
      </c>
      <c r="K410" s="249"/>
      <c r="L410" s="249"/>
      <c r="M410" s="249"/>
      <c r="N410" s="249"/>
      <c r="O410" s="249"/>
      <c r="P410" s="249"/>
      <c r="Q410" s="249"/>
      <c r="R410" s="249"/>
      <c r="S410" s="249"/>
      <c r="T410" s="249"/>
      <c r="U410" s="249"/>
      <c r="V410" s="249"/>
      <c r="W410" s="249"/>
      <c r="X410" s="249">
        <v>0</v>
      </c>
      <c r="Y410" s="249"/>
      <c r="Z410" s="249"/>
      <c r="AA410" s="249"/>
      <c r="AB410" s="249"/>
      <c r="AC410" s="249"/>
      <c r="AD410" s="249"/>
      <c r="AE410" s="249"/>
      <c r="AF410" s="249"/>
      <c r="AG410" s="249"/>
      <c r="AH410" s="249"/>
      <c r="AI410" s="249"/>
      <c r="AJ410" s="249"/>
      <c r="AK410" s="249"/>
      <c r="AL410" s="249">
        <v>0</v>
      </c>
      <c r="AM410" s="249"/>
      <c r="AN410" s="249"/>
      <c r="AO410" s="249"/>
      <c r="AP410" s="249"/>
      <c r="AQ410" s="249"/>
      <c r="AR410" s="249"/>
      <c r="AS410" s="249"/>
      <c r="AT410" s="249"/>
      <c r="AU410" s="249"/>
      <c r="AV410" s="249"/>
      <c r="AW410" s="249"/>
      <c r="AX410" s="249"/>
      <c r="AY410" s="249"/>
      <c r="AZ410" s="249">
        <v>0</v>
      </c>
      <c r="BA410" s="249"/>
      <c r="BB410" s="249"/>
      <c r="BC410" s="249"/>
      <c r="BD410" s="249"/>
      <c r="BE410" s="249"/>
      <c r="BF410" s="249"/>
      <c r="BG410" s="249"/>
    </row>
    <row r="411" spans="1:59" ht="24" customHeight="1" x14ac:dyDescent="0.25">
      <c r="A411" s="242" t="s">
        <v>459</v>
      </c>
      <c r="B411" s="242"/>
      <c r="C411" s="242"/>
      <c r="D411" s="242"/>
      <c r="E411" s="242"/>
      <c r="F411" s="242"/>
      <c r="G411" s="242"/>
      <c r="H411" s="242"/>
      <c r="I411" s="242"/>
      <c r="J411" s="243">
        <v>0</v>
      </c>
      <c r="K411" s="243"/>
      <c r="L411" s="243"/>
      <c r="M411" s="243"/>
      <c r="N411" s="243"/>
      <c r="O411" s="243"/>
      <c r="P411" s="243"/>
      <c r="Q411" s="243"/>
      <c r="R411" s="243"/>
      <c r="S411" s="243"/>
      <c r="T411" s="243"/>
      <c r="U411" s="243"/>
      <c r="V411" s="243"/>
      <c r="W411" s="243"/>
      <c r="X411" s="243">
        <v>0</v>
      </c>
      <c r="Y411" s="243"/>
      <c r="Z411" s="243"/>
      <c r="AA411" s="243"/>
      <c r="AB411" s="243"/>
      <c r="AC411" s="243"/>
      <c r="AD411" s="243"/>
      <c r="AE411" s="243"/>
      <c r="AF411" s="243"/>
      <c r="AG411" s="243"/>
      <c r="AH411" s="243"/>
      <c r="AI411" s="243"/>
      <c r="AJ411" s="243"/>
      <c r="AK411" s="243"/>
      <c r="AL411" s="243">
        <v>0</v>
      </c>
      <c r="AM411" s="243"/>
      <c r="AN411" s="243"/>
      <c r="AO411" s="243"/>
      <c r="AP411" s="243"/>
      <c r="AQ411" s="243"/>
      <c r="AR411" s="243"/>
      <c r="AS411" s="243"/>
      <c r="AT411" s="243"/>
      <c r="AU411" s="243"/>
      <c r="AV411" s="243"/>
      <c r="AW411" s="243"/>
      <c r="AX411" s="243"/>
      <c r="AY411" s="243"/>
      <c r="AZ411" s="243">
        <v>0</v>
      </c>
      <c r="BA411" s="243"/>
      <c r="BB411" s="243"/>
      <c r="BC411" s="243"/>
      <c r="BD411" s="243"/>
      <c r="BE411" s="243"/>
      <c r="BF411" s="243"/>
      <c r="BG411" s="243"/>
    </row>
    <row r="412" spans="1:59" ht="17.7" customHeight="1" x14ac:dyDescent="0.25">
      <c r="A412" s="242" t="s">
        <v>450</v>
      </c>
      <c r="B412" s="242"/>
      <c r="C412" s="242"/>
      <c r="D412" s="242"/>
      <c r="E412" s="242"/>
      <c r="F412" s="242"/>
      <c r="G412" s="242"/>
      <c r="H412" s="242"/>
      <c r="I412" s="242"/>
      <c r="J412" s="243"/>
      <c r="K412" s="243"/>
      <c r="L412" s="243"/>
      <c r="M412" s="243"/>
      <c r="N412" s="243"/>
      <c r="O412" s="243"/>
      <c r="P412" s="243"/>
      <c r="Q412" s="243"/>
      <c r="R412" s="243"/>
      <c r="S412" s="243"/>
      <c r="T412" s="243"/>
      <c r="U412" s="243"/>
      <c r="V412" s="243"/>
      <c r="W412" s="243"/>
      <c r="X412" s="243">
        <v>0</v>
      </c>
      <c r="Y412" s="243"/>
      <c r="Z412" s="243"/>
      <c r="AA412" s="243"/>
      <c r="AB412" s="243"/>
      <c r="AC412" s="243"/>
      <c r="AD412" s="243"/>
      <c r="AE412" s="243"/>
      <c r="AF412" s="243"/>
      <c r="AG412" s="243"/>
      <c r="AH412" s="243"/>
      <c r="AI412" s="243"/>
      <c r="AJ412" s="243"/>
      <c r="AK412" s="243"/>
      <c r="AL412" s="243">
        <v>0</v>
      </c>
      <c r="AM412" s="243"/>
      <c r="AN412" s="243"/>
      <c r="AO412" s="243"/>
      <c r="AP412" s="243"/>
      <c r="AQ412" s="243"/>
      <c r="AR412" s="243"/>
      <c r="AS412" s="243"/>
      <c r="AT412" s="243"/>
      <c r="AU412" s="243"/>
      <c r="AV412" s="243"/>
      <c r="AW412" s="243"/>
      <c r="AX412" s="243"/>
      <c r="AY412" s="243"/>
      <c r="AZ412" s="243"/>
      <c r="BA412" s="243"/>
      <c r="BB412" s="243"/>
      <c r="BC412" s="243"/>
      <c r="BD412" s="243"/>
      <c r="BE412" s="243"/>
      <c r="BF412" s="243"/>
      <c r="BG412" s="243"/>
    </row>
    <row r="413" spans="1:59" ht="17.7" customHeight="1" x14ac:dyDescent="0.25">
      <c r="A413" s="242" t="s">
        <v>451</v>
      </c>
      <c r="B413" s="242"/>
      <c r="C413" s="242"/>
      <c r="D413" s="242"/>
      <c r="E413" s="242"/>
      <c r="F413" s="242"/>
      <c r="G413" s="242"/>
      <c r="H413" s="242"/>
      <c r="I413" s="242"/>
      <c r="J413" s="243">
        <v>0</v>
      </c>
      <c r="K413" s="243"/>
      <c r="L413" s="243"/>
      <c r="M413" s="243"/>
      <c r="N413" s="243"/>
      <c r="O413" s="243"/>
      <c r="P413" s="243"/>
      <c r="Q413" s="243"/>
      <c r="R413" s="243"/>
      <c r="S413" s="243"/>
      <c r="T413" s="243"/>
      <c r="U413" s="243"/>
      <c r="V413" s="243"/>
      <c r="W413" s="243"/>
      <c r="X413" s="243">
        <v>0</v>
      </c>
      <c r="Y413" s="243"/>
      <c r="Z413" s="243"/>
      <c r="AA413" s="243"/>
      <c r="AB413" s="243"/>
      <c r="AC413" s="243"/>
      <c r="AD413" s="243"/>
      <c r="AE413" s="243"/>
      <c r="AF413" s="243"/>
      <c r="AG413" s="243"/>
      <c r="AH413" s="243"/>
      <c r="AI413" s="243"/>
      <c r="AJ413" s="243"/>
      <c r="AK413" s="243"/>
      <c r="AL413" s="243">
        <v>0</v>
      </c>
      <c r="AM413" s="243"/>
      <c r="AN413" s="243"/>
      <c r="AO413" s="243"/>
      <c r="AP413" s="243"/>
      <c r="AQ413" s="243"/>
      <c r="AR413" s="243"/>
      <c r="AS413" s="243"/>
      <c r="AT413" s="243"/>
      <c r="AU413" s="243"/>
      <c r="AV413" s="243"/>
      <c r="AW413" s="243"/>
      <c r="AX413" s="243"/>
      <c r="AY413" s="243"/>
      <c r="AZ413" s="243">
        <v>0</v>
      </c>
      <c r="BA413" s="243"/>
      <c r="BB413" s="243"/>
      <c r="BC413" s="243"/>
      <c r="BD413" s="243"/>
      <c r="BE413" s="243"/>
      <c r="BF413" s="243"/>
      <c r="BG413" s="243"/>
    </row>
    <row r="414" spans="1:59" ht="16.95" customHeight="1" x14ac:dyDescent="0.25">
      <c r="A414" s="242" t="s">
        <v>452</v>
      </c>
      <c r="B414" s="242"/>
      <c r="C414" s="242"/>
      <c r="D414" s="242"/>
      <c r="E414" s="242"/>
      <c r="F414" s="242"/>
      <c r="G414" s="242"/>
      <c r="H414" s="242"/>
      <c r="I414" s="242"/>
      <c r="J414" s="243">
        <v>0</v>
      </c>
      <c r="K414" s="243"/>
      <c r="L414" s="243"/>
      <c r="M414" s="243"/>
      <c r="N414" s="243"/>
      <c r="O414" s="243"/>
      <c r="P414" s="243"/>
      <c r="Q414" s="243"/>
      <c r="R414" s="243"/>
      <c r="S414" s="243"/>
      <c r="T414" s="243"/>
      <c r="U414" s="243"/>
      <c r="V414" s="243"/>
      <c r="W414" s="243"/>
      <c r="X414" s="243">
        <v>0</v>
      </c>
      <c r="Y414" s="243"/>
      <c r="Z414" s="243"/>
      <c r="AA414" s="243"/>
      <c r="AB414" s="243"/>
      <c r="AC414" s="243"/>
      <c r="AD414" s="243"/>
      <c r="AE414" s="243"/>
      <c r="AF414" s="243"/>
      <c r="AG414" s="243"/>
      <c r="AH414" s="243"/>
      <c r="AI414" s="243"/>
      <c r="AJ414" s="243"/>
      <c r="AK414" s="243"/>
      <c r="AL414" s="243">
        <v>0</v>
      </c>
      <c r="AM414" s="243"/>
      <c r="AN414" s="243"/>
      <c r="AO414" s="243"/>
      <c r="AP414" s="243"/>
      <c r="AQ414" s="243"/>
      <c r="AR414" s="243"/>
      <c r="AS414" s="243"/>
      <c r="AT414" s="243"/>
      <c r="AU414" s="243"/>
      <c r="AV414" s="243"/>
      <c r="AW414" s="243"/>
      <c r="AX414" s="243"/>
      <c r="AY414" s="243"/>
      <c r="AZ414" s="243">
        <v>0</v>
      </c>
      <c r="BA414" s="243"/>
      <c r="BB414" s="243"/>
      <c r="BC414" s="243"/>
      <c r="BD414" s="243"/>
      <c r="BE414" s="243"/>
      <c r="BF414" s="243"/>
      <c r="BG414" s="243"/>
    </row>
    <row r="415" spans="1:59" ht="17.7" customHeight="1" x14ac:dyDescent="0.25">
      <c r="A415" s="242" t="s">
        <v>453</v>
      </c>
      <c r="B415" s="242"/>
      <c r="C415" s="242"/>
      <c r="D415" s="242"/>
      <c r="E415" s="242"/>
      <c r="F415" s="242"/>
      <c r="G415" s="242"/>
      <c r="H415" s="242"/>
      <c r="I415" s="242"/>
      <c r="J415" s="243">
        <v>0</v>
      </c>
      <c r="K415" s="243"/>
      <c r="L415" s="243"/>
      <c r="M415" s="243"/>
      <c r="N415" s="243"/>
      <c r="O415" s="243"/>
      <c r="P415" s="243"/>
      <c r="Q415" s="243"/>
      <c r="R415" s="243"/>
      <c r="S415" s="243"/>
      <c r="T415" s="243"/>
      <c r="U415" s="243"/>
      <c r="V415" s="243"/>
      <c r="W415" s="243"/>
      <c r="X415" s="243">
        <v>0</v>
      </c>
      <c r="Y415" s="243"/>
      <c r="Z415" s="243"/>
      <c r="AA415" s="243"/>
      <c r="AB415" s="243"/>
      <c r="AC415" s="243"/>
      <c r="AD415" s="243"/>
      <c r="AE415" s="243"/>
      <c r="AF415" s="243"/>
      <c r="AG415" s="243"/>
      <c r="AH415" s="243"/>
      <c r="AI415" s="243"/>
      <c r="AJ415" s="243"/>
      <c r="AK415" s="243"/>
      <c r="AL415" s="243">
        <v>0</v>
      </c>
      <c r="AM415" s="243"/>
      <c r="AN415" s="243"/>
      <c r="AO415" s="243"/>
      <c r="AP415" s="243"/>
      <c r="AQ415" s="243"/>
      <c r="AR415" s="243"/>
      <c r="AS415" s="243"/>
      <c r="AT415" s="243"/>
      <c r="AU415" s="243"/>
      <c r="AV415" s="243"/>
      <c r="AW415" s="243"/>
      <c r="AX415" s="243"/>
      <c r="AY415" s="243"/>
      <c r="AZ415" s="243">
        <v>0</v>
      </c>
      <c r="BA415" s="243"/>
      <c r="BB415" s="243"/>
      <c r="BC415" s="243"/>
      <c r="BD415" s="243"/>
      <c r="BE415" s="243"/>
      <c r="BF415" s="243"/>
      <c r="BG415" s="243"/>
    </row>
    <row r="416" spans="1:59" ht="17.7" customHeight="1" x14ac:dyDescent="0.25">
      <c r="A416" s="242" t="s">
        <v>454</v>
      </c>
      <c r="B416" s="242"/>
      <c r="C416" s="242"/>
      <c r="D416" s="242"/>
      <c r="E416" s="242"/>
      <c r="F416" s="242"/>
      <c r="G416" s="242"/>
      <c r="H416" s="242"/>
      <c r="I416" s="242"/>
      <c r="J416" s="243">
        <v>0</v>
      </c>
      <c r="K416" s="243"/>
      <c r="L416" s="243"/>
      <c r="M416" s="243"/>
      <c r="N416" s="243"/>
      <c r="O416" s="243"/>
      <c r="P416" s="243"/>
      <c r="Q416" s="243"/>
      <c r="R416" s="243"/>
      <c r="S416" s="243"/>
      <c r="T416" s="243"/>
      <c r="U416" s="243"/>
      <c r="V416" s="243"/>
      <c r="W416" s="243"/>
      <c r="X416" s="243">
        <v>0</v>
      </c>
      <c r="Y416" s="243"/>
      <c r="Z416" s="243"/>
      <c r="AA416" s="243"/>
      <c r="AB416" s="243"/>
      <c r="AC416" s="243"/>
      <c r="AD416" s="243"/>
      <c r="AE416" s="243"/>
      <c r="AF416" s="243"/>
      <c r="AG416" s="243"/>
      <c r="AH416" s="243"/>
      <c r="AI416" s="243"/>
      <c r="AJ416" s="243"/>
      <c r="AK416" s="243"/>
      <c r="AL416" s="243">
        <v>0</v>
      </c>
      <c r="AM416" s="243"/>
      <c r="AN416" s="243"/>
      <c r="AO416" s="243"/>
      <c r="AP416" s="243"/>
      <c r="AQ416" s="243"/>
      <c r="AR416" s="243"/>
      <c r="AS416" s="243"/>
      <c r="AT416" s="243"/>
      <c r="AU416" s="243"/>
      <c r="AV416" s="243"/>
      <c r="AW416" s="243"/>
      <c r="AX416" s="243"/>
      <c r="AY416" s="243"/>
      <c r="AZ416" s="243">
        <v>0</v>
      </c>
      <c r="BA416" s="243"/>
      <c r="BB416" s="243"/>
      <c r="BC416" s="243"/>
      <c r="BD416" s="243"/>
      <c r="BE416" s="243"/>
      <c r="BF416" s="243"/>
      <c r="BG416" s="243"/>
    </row>
    <row r="417" spans="1:59" ht="16.95" customHeight="1" x14ac:dyDescent="0.25">
      <c r="A417" s="242" t="s">
        <v>455</v>
      </c>
      <c r="B417" s="242"/>
      <c r="C417" s="242"/>
      <c r="D417" s="242"/>
      <c r="E417" s="242"/>
      <c r="F417" s="242"/>
      <c r="G417" s="242"/>
      <c r="H417" s="242"/>
      <c r="I417" s="242"/>
      <c r="J417" s="243">
        <v>0</v>
      </c>
      <c r="K417" s="243"/>
      <c r="L417" s="243"/>
      <c r="M417" s="243"/>
      <c r="N417" s="243"/>
      <c r="O417" s="243"/>
      <c r="P417" s="243"/>
      <c r="Q417" s="243"/>
      <c r="R417" s="243"/>
      <c r="S417" s="243"/>
      <c r="T417" s="243"/>
      <c r="U417" s="243"/>
      <c r="V417" s="243"/>
      <c r="W417" s="243"/>
      <c r="X417" s="243">
        <v>0</v>
      </c>
      <c r="Y417" s="243"/>
      <c r="Z417" s="243"/>
      <c r="AA417" s="243"/>
      <c r="AB417" s="243"/>
      <c r="AC417" s="243"/>
      <c r="AD417" s="243"/>
      <c r="AE417" s="243"/>
      <c r="AF417" s="243"/>
      <c r="AG417" s="243"/>
      <c r="AH417" s="243"/>
      <c r="AI417" s="243"/>
      <c r="AJ417" s="243"/>
      <c r="AK417" s="243"/>
      <c r="AL417" s="243">
        <v>0</v>
      </c>
      <c r="AM417" s="243"/>
      <c r="AN417" s="243"/>
      <c r="AO417" s="243"/>
      <c r="AP417" s="243"/>
      <c r="AQ417" s="243"/>
      <c r="AR417" s="243"/>
      <c r="AS417" s="243"/>
      <c r="AT417" s="243"/>
      <c r="AU417" s="243"/>
      <c r="AV417" s="243"/>
      <c r="AW417" s="243"/>
      <c r="AX417" s="243"/>
      <c r="AY417" s="243"/>
      <c r="AZ417" s="243">
        <v>0</v>
      </c>
      <c r="BA417" s="243"/>
      <c r="BB417" s="243"/>
      <c r="BC417" s="243"/>
      <c r="BD417" s="243"/>
      <c r="BE417" s="243"/>
      <c r="BF417" s="243"/>
      <c r="BG417" s="243"/>
    </row>
    <row r="418" spans="1:59" ht="17.7" customHeight="1" x14ac:dyDescent="0.25">
      <c r="A418" s="242" t="s">
        <v>456</v>
      </c>
      <c r="B418" s="242"/>
      <c r="C418" s="242"/>
      <c r="D418" s="242"/>
      <c r="E418" s="242"/>
      <c r="F418" s="242"/>
      <c r="G418" s="242"/>
      <c r="H418" s="242"/>
      <c r="I418" s="242"/>
      <c r="J418" s="243">
        <v>0</v>
      </c>
      <c r="K418" s="243"/>
      <c r="L418" s="243"/>
      <c r="M418" s="243"/>
      <c r="N418" s="243"/>
      <c r="O418" s="243"/>
      <c r="P418" s="243"/>
      <c r="Q418" s="243"/>
      <c r="R418" s="243"/>
      <c r="S418" s="243"/>
      <c r="T418" s="243"/>
      <c r="U418" s="243"/>
      <c r="V418" s="243"/>
      <c r="W418" s="243"/>
      <c r="X418" s="243">
        <v>0</v>
      </c>
      <c r="Y418" s="243"/>
      <c r="Z418" s="243"/>
      <c r="AA418" s="243"/>
      <c r="AB418" s="243"/>
      <c r="AC418" s="243"/>
      <c r="AD418" s="243"/>
      <c r="AE418" s="243"/>
      <c r="AF418" s="243"/>
      <c r="AG418" s="243"/>
      <c r="AH418" s="243"/>
      <c r="AI418" s="243"/>
      <c r="AJ418" s="243"/>
      <c r="AK418" s="243"/>
      <c r="AL418" s="243">
        <v>0</v>
      </c>
      <c r="AM418" s="243"/>
      <c r="AN418" s="243"/>
      <c r="AO418" s="243"/>
      <c r="AP418" s="243"/>
      <c r="AQ418" s="243"/>
      <c r="AR418" s="243"/>
      <c r="AS418" s="243"/>
      <c r="AT418" s="243"/>
      <c r="AU418" s="243"/>
      <c r="AV418" s="243"/>
      <c r="AW418" s="243"/>
      <c r="AX418" s="243"/>
      <c r="AY418" s="243"/>
      <c r="AZ418" s="243">
        <v>0</v>
      </c>
      <c r="BA418" s="243"/>
      <c r="BB418" s="243"/>
      <c r="BC418" s="243"/>
      <c r="BD418" s="243"/>
      <c r="BE418" s="243"/>
      <c r="BF418" s="243"/>
      <c r="BG418" s="243"/>
    </row>
    <row r="419" spans="1:59" ht="16.95" customHeight="1" x14ac:dyDescent="0.25">
      <c r="A419" s="242" t="s">
        <v>457</v>
      </c>
      <c r="B419" s="242"/>
      <c r="C419" s="242"/>
      <c r="D419" s="242"/>
      <c r="E419" s="242"/>
      <c r="F419" s="242"/>
      <c r="G419" s="242"/>
      <c r="H419" s="242"/>
      <c r="I419" s="242"/>
      <c r="J419" s="243">
        <v>0</v>
      </c>
      <c r="K419" s="243"/>
      <c r="L419" s="243"/>
      <c r="M419" s="243"/>
      <c r="N419" s="243"/>
      <c r="O419" s="243"/>
      <c r="P419" s="243"/>
      <c r="Q419" s="243"/>
      <c r="R419" s="243"/>
      <c r="S419" s="243"/>
      <c r="T419" s="243"/>
      <c r="U419" s="243"/>
      <c r="V419" s="243"/>
      <c r="W419" s="243"/>
      <c r="X419" s="243">
        <v>0</v>
      </c>
      <c r="Y419" s="243"/>
      <c r="Z419" s="243"/>
      <c r="AA419" s="243"/>
      <c r="AB419" s="243"/>
      <c r="AC419" s="243"/>
      <c r="AD419" s="243"/>
      <c r="AE419" s="243"/>
      <c r="AF419" s="243"/>
      <c r="AG419" s="243"/>
      <c r="AH419" s="243"/>
      <c r="AI419" s="243"/>
      <c r="AJ419" s="243"/>
      <c r="AK419" s="243"/>
      <c r="AL419" s="243">
        <v>0</v>
      </c>
      <c r="AM419" s="243"/>
      <c r="AN419" s="243"/>
      <c r="AO419" s="243"/>
      <c r="AP419" s="243"/>
      <c r="AQ419" s="243"/>
      <c r="AR419" s="243"/>
      <c r="AS419" s="243"/>
      <c r="AT419" s="243"/>
      <c r="AU419" s="243"/>
      <c r="AV419" s="243"/>
      <c r="AW419" s="243"/>
      <c r="AX419" s="243"/>
      <c r="AY419" s="243"/>
      <c r="AZ419" s="243">
        <v>0</v>
      </c>
      <c r="BA419" s="243"/>
      <c r="BB419" s="243"/>
      <c r="BC419" s="243"/>
      <c r="BD419" s="243"/>
      <c r="BE419" s="243"/>
      <c r="BF419" s="243"/>
      <c r="BG419" s="243"/>
    </row>
    <row r="420" spans="1:59" ht="25.65" customHeight="1" x14ac:dyDescent="0.25">
      <c r="A420" s="240" t="s">
        <v>458</v>
      </c>
      <c r="B420" s="240"/>
      <c r="C420" s="240"/>
      <c r="D420" s="240"/>
      <c r="E420" s="240"/>
      <c r="F420" s="240"/>
      <c r="G420" s="240"/>
      <c r="H420" s="240"/>
      <c r="I420" s="240"/>
      <c r="J420" s="241">
        <v>0</v>
      </c>
      <c r="K420" s="241"/>
      <c r="L420" s="241"/>
      <c r="M420" s="241"/>
      <c r="N420" s="241"/>
      <c r="O420" s="241"/>
      <c r="P420" s="241"/>
      <c r="Q420" s="241"/>
      <c r="R420" s="241"/>
      <c r="S420" s="241"/>
      <c r="T420" s="241"/>
      <c r="U420" s="241"/>
      <c r="V420" s="241"/>
      <c r="W420" s="241"/>
      <c r="X420" s="241">
        <v>0</v>
      </c>
      <c r="Y420" s="241"/>
      <c r="Z420" s="241"/>
      <c r="AA420" s="241"/>
      <c r="AB420" s="241"/>
      <c r="AC420" s="241"/>
      <c r="AD420" s="241"/>
      <c r="AE420" s="241"/>
      <c r="AF420" s="241"/>
      <c r="AG420" s="241"/>
      <c r="AH420" s="241"/>
      <c r="AI420" s="241"/>
      <c r="AJ420" s="241"/>
      <c r="AK420" s="241"/>
      <c r="AL420" s="241">
        <v>0</v>
      </c>
      <c r="AM420" s="241"/>
      <c r="AN420" s="241"/>
      <c r="AO420" s="241"/>
      <c r="AP420" s="241"/>
      <c r="AQ420" s="241"/>
      <c r="AR420" s="241"/>
      <c r="AS420" s="241"/>
      <c r="AT420" s="241"/>
      <c r="AU420" s="241"/>
      <c r="AV420" s="241"/>
      <c r="AW420" s="241"/>
      <c r="AX420" s="241"/>
      <c r="AY420" s="241"/>
      <c r="AZ420" s="241">
        <v>0</v>
      </c>
      <c r="BA420" s="241"/>
      <c r="BB420" s="241"/>
      <c r="BC420" s="241"/>
      <c r="BD420" s="241"/>
      <c r="BE420" s="241"/>
      <c r="BF420" s="241"/>
      <c r="BG420" s="241"/>
    </row>
    <row r="421" spans="1:59" ht="16.95" customHeight="1" x14ac:dyDescent="0.25">
      <c r="A421" s="248" t="s">
        <v>259</v>
      </c>
      <c r="B421" s="248"/>
      <c r="C421" s="248"/>
      <c r="D421" s="248"/>
      <c r="E421" s="248"/>
      <c r="F421" s="248"/>
      <c r="G421" s="248"/>
      <c r="H421" s="248"/>
      <c r="I421" s="248"/>
      <c r="J421" s="249">
        <v>0</v>
      </c>
      <c r="K421" s="249"/>
      <c r="L421" s="249"/>
      <c r="M421" s="249"/>
      <c r="N421" s="249"/>
      <c r="O421" s="249"/>
      <c r="P421" s="249"/>
      <c r="Q421" s="249"/>
      <c r="R421" s="249"/>
      <c r="S421" s="249"/>
      <c r="T421" s="249"/>
      <c r="U421" s="249"/>
      <c r="V421" s="249"/>
      <c r="W421" s="249"/>
      <c r="X421" s="249">
        <v>0</v>
      </c>
      <c r="Y421" s="249"/>
      <c r="Z421" s="249"/>
      <c r="AA421" s="249"/>
      <c r="AB421" s="249"/>
      <c r="AC421" s="249"/>
      <c r="AD421" s="249"/>
      <c r="AE421" s="249"/>
      <c r="AF421" s="249"/>
      <c r="AG421" s="249"/>
      <c r="AH421" s="249"/>
      <c r="AI421" s="249"/>
      <c r="AJ421" s="249"/>
      <c r="AK421" s="249"/>
      <c r="AL421" s="249">
        <v>0</v>
      </c>
      <c r="AM421" s="249"/>
      <c r="AN421" s="249"/>
      <c r="AO421" s="249"/>
      <c r="AP421" s="249"/>
      <c r="AQ421" s="249"/>
      <c r="AR421" s="249"/>
      <c r="AS421" s="249"/>
      <c r="AT421" s="249"/>
      <c r="AU421" s="249"/>
      <c r="AV421" s="249"/>
      <c r="AW421" s="249"/>
      <c r="AX421" s="249"/>
      <c r="AY421" s="249"/>
      <c r="AZ421" s="249">
        <v>0</v>
      </c>
      <c r="BA421" s="249"/>
      <c r="BB421" s="249"/>
      <c r="BC421" s="249"/>
      <c r="BD421" s="249"/>
      <c r="BE421" s="249"/>
      <c r="BF421" s="249"/>
      <c r="BG421" s="249"/>
    </row>
    <row r="422" spans="1:59" ht="8.8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7.7" customHeight="1" x14ac:dyDescent="0.25">
      <c r="A423" s="244" t="s">
        <v>460</v>
      </c>
      <c r="B423" s="244"/>
      <c r="C423" s="244"/>
      <c r="D423" s="244"/>
      <c r="E423" s="244"/>
      <c r="F423" s="244"/>
      <c r="G423" s="244"/>
      <c r="H423" s="244"/>
      <c r="I423" s="244"/>
      <c r="J423" s="244"/>
      <c r="K423" s="244"/>
      <c r="L423" s="244"/>
      <c r="M423" s="244"/>
      <c r="N423" s="244"/>
      <c r="O423" s="244"/>
      <c r="P423" s="244"/>
      <c r="Q423" s="244"/>
      <c r="R423" s="244"/>
      <c r="S423" s="244"/>
      <c r="T423" s="244"/>
      <c r="U423" s="244"/>
      <c r="V423" s="244"/>
      <c r="W423" s="244"/>
      <c r="X423" s="244"/>
      <c r="Y423" s="244"/>
      <c r="Z423" s="244"/>
      <c r="AA423" s="244"/>
      <c r="AB423" s="244"/>
      <c r="AC423" s="244"/>
      <c r="AD423" s="244"/>
      <c r="AE423" s="244"/>
      <c r="AF423" s="244"/>
      <c r="AG423" s="244"/>
      <c r="AH423" s="244"/>
      <c r="AI423" s="244"/>
      <c r="AJ423" s="244"/>
      <c r="AK423" s="244"/>
      <c r="AL423" s="244"/>
      <c r="AM423" s="244"/>
      <c r="AN423" s="244"/>
      <c r="AO423" s="244"/>
      <c r="AP423" s="244"/>
      <c r="AQ423" s="244"/>
      <c r="AR423" s="244"/>
      <c r="AS423" s="244"/>
      <c r="AT423" s="244"/>
      <c r="AU423" s="244"/>
      <c r="AV423" s="244"/>
      <c r="AW423" s="244"/>
      <c r="AX423" s="244"/>
      <c r="AY423" s="244"/>
      <c r="AZ423" s="244"/>
      <c r="BA423" s="244"/>
      <c r="BB423" s="244"/>
      <c r="BC423" s="244"/>
      <c r="BD423" s="244"/>
      <c r="BE423" s="244"/>
      <c r="BF423" s="244"/>
      <c r="BG423" s="244"/>
    </row>
    <row r="424" spans="1:59" ht="2.8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16.95" customHeight="1" x14ac:dyDescent="0.25">
      <c r="A425" s="245" t="s">
        <v>253</v>
      </c>
      <c r="B425" s="245"/>
      <c r="C425" s="245"/>
      <c r="D425" s="245"/>
      <c r="E425" s="245"/>
      <c r="F425" s="245"/>
      <c r="G425" s="245"/>
      <c r="H425" s="245"/>
      <c r="I425" s="245"/>
      <c r="J425" s="245"/>
      <c r="K425" s="245"/>
      <c r="L425" s="245"/>
      <c r="M425" s="245"/>
      <c r="N425" s="245"/>
      <c r="O425" s="245"/>
      <c r="P425" s="245"/>
      <c r="Q425" s="245"/>
      <c r="R425" s="245"/>
      <c r="S425" s="245"/>
      <c r="T425" s="245"/>
      <c r="U425" s="245"/>
      <c r="V425" s="245"/>
      <c r="W425" s="245"/>
      <c r="X425" s="245"/>
      <c r="Y425" s="245"/>
      <c r="Z425" s="245"/>
      <c r="AA425" s="245"/>
      <c r="AB425" s="245"/>
      <c r="AC425" s="245"/>
      <c r="AD425" s="245"/>
      <c r="AE425" s="245"/>
      <c r="AF425" s="245"/>
      <c r="AG425" s="245"/>
      <c r="AH425" s="245" t="s">
        <v>254</v>
      </c>
      <c r="AI425" s="245"/>
      <c r="AJ425" s="245"/>
      <c r="AK425" s="245"/>
      <c r="AL425" s="245"/>
      <c r="AM425" s="245"/>
      <c r="AN425" s="245"/>
      <c r="AO425" s="245"/>
      <c r="AP425" s="245"/>
      <c r="AQ425" s="245"/>
      <c r="AR425" s="245"/>
      <c r="AS425" s="245"/>
      <c r="AT425" s="245"/>
      <c r="AU425" s="245"/>
      <c r="AV425" s="245"/>
      <c r="AW425" s="245"/>
      <c r="AX425" s="245" t="s">
        <v>255</v>
      </c>
      <c r="AY425" s="245"/>
      <c r="AZ425" s="245"/>
      <c r="BA425" s="245"/>
      <c r="BB425" s="245"/>
      <c r="BC425" s="245"/>
      <c r="BD425" s="245"/>
      <c r="BE425" s="245"/>
      <c r="BF425" s="245"/>
      <c r="BG425" s="245"/>
    </row>
    <row r="426" spans="1:59" ht="17.7" customHeight="1" x14ac:dyDescent="0.25">
      <c r="A426" s="246" t="s">
        <v>292</v>
      </c>
      <c r="B426" s="246"/>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7">
        <v>0</v>
      </c>
      <c r="AI426" s="247"/>
      <c r="AJ426" s="247"/>
      <c r="AK426" s="247"/>
      <c r="AL426" s="247"/>
      <c r="AM426" s="247"/>
      <c r="AN426" s="247"/>
      <c r="AO426" s="247"/>
      <c r="AP426" s="247"/>
      <c r="AQ426" s="247"/>
      <c r="AR426" s="247"/>
      <c r="AS426" s="247"/>
      <c r="AT426" s="247"/>
      <c r="AU426" s="247"/>
      <c r="AV426" s="247"/>
      <c r="AW426" s="247"/>
      <c r="AX426" s="247">
        <v>0</v>
      </c>
      <c r="AY426" s="247"/>
      <c r="AZ426" s="247"/>
      <c r="BA426" s="247"/>
      <c r="BB426" s="247"/>
      <c r="BC426" s="247"/>
      <c r="BD426" s="247"/>
      <c r="BE426" s="247"/>
      <c r="BF426" s="247"/>
      <c r="BG426" s="247"/>
    </row>
    <row r="427" spans="1:59" ht="17.7" customHeight="1" x14ac:dyDescent="0.25">
      <c r="A427" s="242" t="s">
        <v>461</v>
      </c>
      <c r="B427" s="242"/>
      <c r="C427" s="242"/>
      <c r="D427" s="242"/>
      <c r="E427" s="242"/>
      <c r="F427" s="242"/>
      <c r="G427" s="242"/>
      <c r="H427" s="242"/>
      <c r="I427" s="242"/>
      <c r="J427" s="242"/>
      <c r="K427" s="242"/>
      <c r="L427" s="242"/>
      <c r="M427" s="24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3">
        <v>0</v>
      </c>
      <c r="AI427" s="243"/>
      <c r="AJ427" s="243"/>
      <c r="AK427" s="243"/>
      <c r="AL427" s="243"/>
      <c r="AM427" s="243"/>
      <c r="AN427" s="243"/>
      <c r="AO427" s="243"/>
      <c r="AP427" s="243"/>
      <c r="AQ427" s="243"/>
      <c r="AR427" s="243"/>
      <c r="AS427" s="243"/>
      <c r="AT427" s="243"/>
      <c r="AU427" s="243"/>
      <c r="AV427" s="243"/>
      <c r="AW427" s="243"/>
      <c r="AX427" s="243">
        <v>0</v>
      </c>
      <c r="AY427" s="243"/>
      <c r="AZ427" s="243"/>
      <c r="BA427" s="243"/>
      <c r="BB427" s="243"/>
      <c r="BC427" s="243"/>
      <c r="BD427" s="243"/>
      <c r="BE427" s="243"/>
      <c r="BF427" s="243"/>
      <c r="BG427" s="243"/>
    </row>
    <row r="428" spans="1:59" ht="16.95" customHeight="1" x14ac:dyDescent="0.25">
      <c r="A428" s="242" t="s">
        <v>462</v>
      </c>
      <c r="B428" s="242"/>
      <c r="C428" s="242"/>
      <c r="D428" s="242"/>
      <c r="E428" s="242"/>
      <c r="F428" s="242"/>
      <c r="G428" s="242"/>
      <c r="H428" s="242"/>
      <c r="I428" s="242"/>
      <c r="J428" s="242"/>
      <c r="K428" s="242"/>
      <c r="L428" s="242"/>
      <c r="M428" s="24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3">
        <v>0</v>
      </c>
      <c r="AI428" s="243"/>
      <c r="AJ428" s="243"/>
      <c r="AK428" s="243"/>
      <c r="AL428" s="243"/>
      <c r="AM428" s="243"/>
      <c r="AN428" s="243"/>
      <c r="AO428" s="243"/>
      <c r="AP428" s="243"/>
      <c r="AQ428" s="243"/>
      <c r="AR428" s="243"/>
      <c r="AS428" s="243"/>
      <c r="AT428" s="243"/>
      <c r="AU428" s="243"/>
      <c r="AV428" s="243"/>
      <c r="AW428" s="243"/>
      <c r="AX428" s="243">
        <v>0</v>
      </c>
      <c r="AY428" s="243"/>
      <c r="AZ428" s="243"/>
      <c r="BA428" s="243"/>
      <c r="BB428" s="243"/>
      <c r="BC428" s="243"/>
      <c r="BD428" s="243"/>
      <c r="BE428" s="243"/>
      <c r="BF428" s="243"/>
      <c r="BG428" s="243"/>
    </row>
    <row r="429" spans="1:59" ht="17.7" customHeight="1" x14ac:dyDescent="0.25">
      <c r="A429" s="242" t="s">
        <v>463</v>
      </c>
      <c r="B429" s="242"/>
      <c r="C429" s="242"/>
      <c r="D429" s="242"/>
      <c r="E429" s="242"/>
      <c r="F429" s="242"/>
      <c r="G429" s="242"/>
      <c r="H429" s="242"/>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3">
        <v>0</v>
      </c>
      <c r="AI429" s="243"/>
      <c r="AJ429" s="243"/>
      <c r="AK429" s="243"/>
      <c r="AL429" s="243"/>
      <c r="AM429" s="243"/>
      <c r="AN429" s="243"/>
      <c r="AO429" s="243"/>
      <c r="AP429" s="243"/>
      <c r="AQ429" s="243"/>
      <c r="AR429" s="243"/>
      <c r="AS429" s="243"/>
      <c r="AT429" s="243"/>
      <c r="AU429" s="243"/>
      <c r="AV429" s="243"/>
      <c r="AW429" s="243"/>
      <c r="AX429" s="243">
        <v>0</v>
      </c>
      <c r="AY429" s="243"/>
      <c r="AZ429" s="243"/>
      <c r="BA429" s="243"/>
      <c r="BB429" s="243"/>
      <c r="BC429" s="243"/>
      <c r="BD429" s="243"/>
      <c r="BE429" s="243"/>
      <c r="BF429" s="243"/>
      <c r="BG429" s="243"/>
    </row>
    <row r="430" spans="1:59" ht="16.95" customHeight="1" x14ac:dyDescent="0.25">
      <c r="A430" s="242" t="s">
        <v>464</v>
      </c>
      <c r="B430" s="242"/>
      <c r="C430" s="242"/>
      <c r="D430" s="242"/>
      <c r="E430" s="242"/>
      <c r="F430" s="242"/>
      <c r="G430" s="242"/>
      <c r="H430" s="242"/>
      <c r="I430" s="242"/>
      <c r="J430" s="242"/>
      <c r="K430" s="242"/>
      <c r="L430" s="242"/>
      <c r="M430" s="242"/>
      <c r="N430" s="242"/>
      <c r="O430" s="242"/>
      <c r="P430" s="242"/>
      <c r="Q430" s="242"/>
      <c r="R430" s="242"/>
      <c r="S430" s="242"/>
      <c r="T430" s="242"/>
      <c r="U430" s="242"/>
      <c r="V430" s="242"/>
      <c r="W430" s="242"/>
      <c r="X430" s="242"/>
      <c r="Y430" s="242"/>
      <c r="Z430" s="242"/>
      <c r="AA430" s="242"/>
      <c r="AB430" s="242"/>
      <c r="AC430" s="242"/>
      <c r="AD430" s="242"/>
      <c r="AE430" s="242"/>
      <c r="AF430" s="242"/>
      <c r="AG430" s="242"/>
      <c r="AH430" s="243">
        <v>0</v>
      </c>
      <c r="AI430" s="243"/>
      <c r="AJ430" s="243"/>
      <c r="AK430" s="243"/>
      <c r="AL430" s="243"/>
      <c r="AM430" s="243"/>
      <c r="AN430" s="243"/>
      <c r="AO430" s="243"/>
      <c r="AP430" s="243"/>
      <c r="AQ430" s="243"/>
      <c r="AR430" s="243"/>
      <c r="AS430" s="243"/>
      <c r="AT430" s="243"/>
      <c r="AU430" s="243"/>
      <c r="AV430" s="243"/>
      <c r="AW430" s="243"/>
      <c r="AX430" s="243">
        <v>0</v>
      </c>
      <c r="AY430" s="243"/>
      <c r="AZ430" s="243"/>
      <c r="BA430" s="243"/>
      <c r="BB430" s="243"/>
      <c r="BC430" s="243"/>
      <c r="BD430" s="243"/>
      <c r="BE430" s="243"/>
      <c r="BF430" s="243"/>
      <c r="BG430" s="243"/>
    </row>
    <row r="431" spans="1:59" ht="17.7" customHeight="1" x14ac:dyDescent="0.25">
      <c r="A431" s="242" t="s">
        <v>300</v>
      </c>
      <c r="B431" s="242"/>
      <c r="C431" s="242"/>
      <c r="D431" s="242"/>
      <c r="E431" s="242"/>
      <c r="F431" s="242"/>
      <c r="G431" s="242"/>
      <c r="H431" s="242"/>
      <c r="I431" s="242"/>
      <c r="J431" s="242"/>
      <c r="K431" s="242"/>
      <c r="L431" s="242"/>
      <c r="M431" s="242"/>
      <c r="N431" s="242"/>
      <c r="O431" s="242"/>
      <c r="P431" s="242"/>
      <c r="Q431" s="242"/>
      <c r="R431" s="242"/>
      <c r="S431" s="242"/>
      <c r="T431" s="242"/>
      <c r="U431" s="242"/>
      <c r="V431" s="242"/>
      <c r="W431" s="242"/>
      <c r="X431" s="242"/>
      <c r="Y431" s="242"/>
      <c r="Z431" s="242"/>
      <c r="AA431" s="242"/>
      <c r="AB431" s="242"/>
      <c r="AC431" s="242"/>
      <c r="AD431" s="242"/>
      <c r="AE431" s="242"/>
      <c r="AF431" s="242"/>
      <c r="AG431" s="242"/>
      <c r="AH431" s="243">
        <v>0</v>
      </c>
      <c r="AI431" s="243"/>
      <c r="AJ431" s="243"/>
      <c r="AK431" s="243"/>
      <c r="AL431" s="243"/>
      <c r="AM431" s="243"/>
      <c r="AN431" s="243"/>
      <c r="AO431" s="243"/>
      <c r="AP431" s="243"/>
      <c r="AQ431" s="243"/>
      <c r="AR431" s="243"/>
      <c r="AS431" s="243"/>
      <c r="AT431" s="243"/>
      <c r="AU431" s="243"/>
      <c r="AV431" s="243"/>
      <c r="AW431" s="243"/>
      <c r="AX431" s="243">
        <v>0</v>
      </c>
      <c r="AY431" s="243"/>
      <c r="AZ431" s="243"/>
      <c r="BA431" s="243"/>
      <c r="BB431" s="243"/>
      <c r="BC431" s="243"/>
      <c r="BD431" s="243"/>
      <c r="BE431" s="243"/>
      <c r="BF431" s="243"/>
      <c r="BG431" s="243"/>
    </row>
    <row r="432" spans="1:59" ht="17.7" customHeight="1" x14ac:dyDescent="0.25">
      <c r="A432" s="242" t="s">
        <v>465</v>
      </c>
      <c r="B432" s="242"/>
      <c r="C432" s="242"/>
      <c r="D432" s="242"/>
      <c r="E432" s="242"/>
      <c r="F432" s="242"/>
      <c r="G432" s="242"/>
      <c r="H432" s="242"/>
      <c r="I432" s="242"/>
      <c r="J432" s="242"/>
      <c r="K432" s="242"/>
      <c r="L432" s="242"/>
      <c r="M432" s="242"/>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3">
        <v>0</v>
      </c>
      <c r="AI432" s="243"/>
      <c r="AJ432" s="243"/>
      <c r="AK432" s="243"/>
      <c r="AL432" s="243"/>
      <c r="AM432" s="243"/>
      <c r="AN432" s="243"/>
      <c r="AO432" s="243"/>
      <c r="AP432" s="243"/>
      <c r="AQ432" s="243"/>
      <c r="AR432" s="243"/>
      <c r="AS432" s="243"/>
      <c r="AT432" s="243"/>
      <c r="AU432" s="243"/>
      <c r="AV432" s="243"/>
      <c r="AW432" s="243"/>
      <c r="AX432" s="243">
        <v>0</v>
      </c>
      <c r="AY432" s="243"/>
      <c r="AZ432" s="243"/>
      <c r="BA432" s="243"/>
      <c r="BB432" s="243"/>
      <c r="BC432" s="243"/>
      <c r="BD432" s="243"/>
      <c r="BE432" s="243"/>
      <c r="BF432" s="243"/>
      <c r="BG432" s="243"/>
    </row>
    <row r="433" spans="1:59" ht="16.95" customHeight="1" x14ac:dyDescent="0.25">
      <c r="A433" s="242" t="s">
        <v>466</v>
      </c>
      <c r="B433" s="242"/>
      <c r="C433" s="242"/>
      <c r="D433" s="242"/>
      <c r="E433" s="242"/>
      <c r="F433" s="242"/>
      <c r="G433" s="242"/>
      <c r="H433" s="242"/>
      <c r="I433" s="242"/>
      <c r="J433" s="242"/>
      <c r="K433" s="242"/>
      <c r="L433" s="242"/>
      <c r="M433" s="242"/>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3">
        <v>0</v>
      </c>
      <c r="AI433" s="243"/>
      <c r="AJ433" s="243"/>
      <c r="AK433" s="243"/>
      <c r="AL433" s="243"/>
      <c r="AM433" s="243"/>
      <c r="AN433" s="243"/>
      <c r="AO433" s="243"/>
      <c r="AP433" s="243"/>
      <c r="AQ433" s="243"/>
      <c r="AR433" s="243"/>
      <c r="AS433" s="243"/>
      <c r="AT433" s="243"/>
      <c r="AU433" s="243"/>
      <c r="AV433" s="243"/>
      <c r="AW433" s="243"/>
      <c r="AX433" s="243">
        <v>0</v>
      </c>
      <c r="AY433" s="243"/>
      <c r="AZ433" s="243"/>
      <c r="BA433" s="243"/>
      <c r="BB433" s="243"/>
      <c r="BC433" s="243"/>
      <c r="BD433" s="243"/>
      <c r="BE433" s="243"/>
      <c r="BF433" s="243"/>
      <c r="BG433" s="243"/>
    </row>
    <row r="434" spans="1:59" ht="17.7" customHeight="1" x14ac:dyDescent="0.25">
      <c r="A434" s="240" t="s">
        <v>467</v>
      </c>
      <c r="B434" s="240"/>
      <c r="C434" s="240"/>
      <c r="D434" s="240"/>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1">
        <v>0</v>
      </c>
      <c r="AI434" s="241"/>
      <c r="AJ434" s="241"/>
      <c r="AK434" s="241"/>
      <c r="AL434" s="241"/>
      <c r="AM434" s="241"/>
      <c r="AN434" s="241"/>
      <c r="AO434" s="241"/>
      <c r="AP434" s="241"/>
      <c r="AQ434" s="241"/>
      <c r="AR434" s="241"/>
      <c r="AS434" s="241"/>
      <c r="AT434" s="241"/>
      <c r="AU434" s="241"/>
      <c r="AV434" s="241"/>
      <c r="AW434" s="241"/>
      <c r="AX434" s="241">
        <v>0</v>
      </c>
      <c r="AY434" s="241"/>
      <c r="AZ434" s="241"/>
      <c r="BA434" s="241"/>
      <c r="BB434" s="241"/>
      <c r="BC434" s="241"/>
      <c r="BD434" s="241"/>
      <c r="BE434" s="241"/>
      <c r="BF434" s="241"/>
      <c r="BG434" s="241"/>
    </row>
    <row r="435" spans="1:59" ht="17.7" customHeight="1" x14ac:dyDescent="0.25">
      <c r="A435" s="248" t="s">
        <v>259</v>
      </c>
      <c r="B435" s="248"/>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c r="AH435" s="249">
        <v>0</v>
      </c>
      <c r="AI435" s="249"/>
      <c r="AJ435" s="249"/>
      <c r="AK435" s="249"/>
      <c r="AL435" s="249"/>
      <c r="AM435" s="249"/>
      <c r="AN435" s="249"/>
      <c r="AO435" s="249"/>
      <c r="AP435" s="249"/>
      <c r="AQ435" s="249"/>
      <c r="AR435" s="249"/>
      <c r="AS435" s="249"/>
      <c r="AT435" s="249"/>
      <c r="AU435" s="249"/>
      <c r="AV435" s="249"/>
      <c r="AW435" s="249"/>
      <c r="AX435" s="249">
        <v>0</v>
      </c>
      <c r="AY435" s="249"/>
      <c r="AZ435" s="249"/>
      <c r="BA435" s="249"/>
      <c r="BB435" s="249"/>
      <c r="BC435" s="249"/>
      <c r="BD435" s="249"/>
      <c r="BE435" s="249"/>
      <c r="BF435" s="249"/>
      <c r="BG435" s="249"/>
    </row>
    <row r="436" spans="1:59" ht="8.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8.1" customHeight="1" x14ac:dyDescent="0.25">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row>
    <row r="438" spans="1:59" ht="17.7" customHeight="1" x14ac:dyDescent="0.25">
      <c r="A438" s="274" t="s">
        <v>468</v>
      </c>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c r="Y438" s="274"/>
      <c r="Z438" s="274"/>
      <c r="AA438" s="274"/>
      <c r="AB438" s="274"/>
      <c r="AC438" s="274"/>
      <c r="AD438" s="274"/>
      <c r="AE438" s="274"/>
      <c r="AF438" s="274"/>
      <c r="AG438" s="274"/>
      <c r="AH438" s="274"/>
      <c r="AI438" s="274"/>
      <c r="AJ438" s="274"/>
      <c r="AK438" s="274"/>
      <c r="AL438" s="274"/>
      <c r="AM438" s="274"/>
      <c r="AN438" s="274"/>
      <c r="AO438" s="274"/>
      <c r="AP438" s="274"/>
      <c r="AQ438" s="274"/>
      <c r="AR438" s="274"/>
      <c r="AS438" s="274"/>
      <c r="AT438" s="274"/>
      <c r="AU438" s="274"/>
      <c r="AV438" s="274"/>
      <c r="AW438" s="274"/>
      <c r="AX438" s="274"/>
      <c r="AY438" s="274"/>
      <c r="AZ438" s="274"/>
      <c r="BA438" s="274"/>
      <c r="BB438" s="274"/>
      <c r="BC438" s="274"/>
      <c r="BD438" s="274"/>
      <c r="BE438" s="274"/>
      <c r="BF438" s="274"/>
      <c r="BG438" s="274"/>
    </row>
    <row r="439" spans="1:59" ht="17.7" customHeight="1" x14ac:dyDescent="0.25">
      <c r="A439" s="245" t="s">
        <v>253</v>
      </c>
      <c r="B439" s="245"/>
      <c r="C439" s="245"/>
      <c r="D439" s="245"/>
      <c r="E439" s="245"/>
      <c r="F439" s="245"/>
      <c r="G439" s="245"/>
      <c r="H439" s="245"/>
      <c r="I439" s="245"/>
      <c r="J439" s="245"/>
      <c r="K439" s="245"/>
      <c r="L439" s="245"/>
      <c r="M439" s="245"/>
      <c r="N439" s="245"/>
      <c r="O439" s="245"/>
      <c r="P439" s="245"/>
      <c r="Q439" s="245"/>
      <c r="R439" s="245"/>
      <c r="S439" s="245"/>
      <c r="T439" s="245"/>
      <c r="U439" s="245"/>
      <c r="V439" s="245"/>
      <c r="W439" s="245"/>
      <c r="X439" s="245"/>
      <c r="Y439" s="245"/>
      <c r="Z439" s="245"/>
      <c r="AA439" s="245"/>
      <c r="AB439" s="245"/>
      <c r="AC439" s="245"/>
      <c r="AD439" s="245"/>
      <c r="AE439" s="245"/>
      <c r="AF439" s="245"/>
      <c r="AG439" s="245"/>
      <c r="AH439" s="245" t="s">
        <v>254</v>
      </c>
      <c r="AI439" s="245"/>
      <c r="AJ439" s="245"/>
      <c r="AK439" s="245"/>
      <c r="AL439" s="245"/>
      <c r="AM439" s="245"/>
      <c r="AN439" s="245"/>
      <c r="AO439" s="245"/>
      <c r="AP439" s="245"/>
      <c r="AQ439" s="245"/>
      <c r="AR439" s="245"/>
      <c r="AS439" s="245"/>
      <c r="AT439" s="245"/>
      <c r="AU439" s="245"/>
      <c r="AV439" s="245"/>
      <c r="AW439" s="245"/>
      <c r="AX439" s="245" t="s">
        <v>255</v>
      </c>
      <c r="AY439" s="245"/>
      <c r="AZ439" s="245"/>
      <c r="BA439" s="245"/>
      <c r="BB439" s="245"/>
      <c r="BC439" s="245"/>
      <c r="BD439" s="245"/>
      <c r="BE439" s="245"/>
      <c r="BF439" s="245"/>
      <c r="BG439" s="245"/>
    </row>
    <row r="440" spans="1:59" ht="16.95" customHeight="1" x14ac:dyDescent="0.25">
      <c r="A440" s="246" t="s">
        <v>292</v>
      </c>
      <c r="B440" s="246"/>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7">
        <v>0</v>
      </c>
      <c r="AI440" s="247"/>
      <c r="AJ440" s="247"/>
      <c r="AK440" s="247"/>
      <c r="AL440" s="247"/>
      <c r="AM440" s="247"/>
      <c r="AN440" s="247"/>
      <c r="AO440" s="247"/>
      <c r="AP440" s="247"/>
      <c r="AQ440" s="247"/>
      <c r="AR440" s="247"/>
      <c r="AS440" s="247"/>
      <c r="AT440" s="247"/>
      <c r="AU440" s="247"/>
      <c r="AV440" s="247"/>
      <c r="AW440" s="247"/>
      <c r="AX440" s="247">
        <v>0</v>
      </c>
      <c r="AY440" s="247"/>
      <c r="AZ440" s="247"/>
      <c r="BA440" s="247"/>
      <c r="BB440" s="247"/>
      <c r="BC440" s="247"/>
      <c r="BD440" s="247"/>
      <c r="BE440" s="247"/>
      <c r="BF440" s="247"/>
      <c r="BG440" s="247"/>
    </row>
    <row r="441" spans="1:59" ht="17.7" customHeight="1" x14ac:dyDescent="0.25">
      <c r="A441" s="242" t="s">
        <v>469</v>
      </c>
      <c r="B441" s="242"/>
      <c r="C441" s="242"/>
      <c r="D441" s="242"/>
      <c r="E441" s="242"/>
      <c r="F441" s="242"/>
      <c r="G441" s="242"/>
      <c r="H441" s="242"/>
      <c r="I441" s="242"/>
      <c r="J441" s="242"/>
      <c r="K441" s="242"/>
      <c r="L441" s="242"/>
      <c r="M441" s="242"/>
      <c r="N441" s="242"/>
      <c r="O441" s="242"/>
      <c r="P441" s="242"/>
      <c r="Q441" s="242"/>
      <c r="R441" s="242"/>
      <c r="S441" s="242"/>
      <c r="T441" s="242"/>
      <c r="U441" s="242"/>
      <c r="V441" s="242"/>
      <c r="W441" s="242"/>
      <c r="X441" s="242"/>
      <c r="Y441" s="242"/>
      <c r="Z441" s="242"/>
      <c r="AA441" s="242"/>
      <c r="AB441" s="242"/>
      <c r="AC441" s="242"/>
      <c r="AD441" s="242"/>
      <c r="AE441" s="242"/>
      <c r="AF441" s="242"/>
      <c r="AG441" s="242"/>
      <c r="AH441" s="243">
        <v>0</v>
      </c>
      <c r="AI441" s="243"/>
      <c r="AJ441" s="243"/>
      <c r="AK441" s="243"/>
      <c r="AL441" s="243"/>
      <c r="AM441" s="243"/>
      <c r="AN441" s="243"/>
      <c r="AO441" s="243"/>
      <c r="AP441" s="243"/>
      <c r="AQ441" s="243"/>
      <c r="AR441" s="243"/>
      <c r="AS441" s="243"/>
      <c r="AT441" s="243"/>
      <c r="AU441" s="243"/>
      <c r="AV441" s="243"/>
      <c r="AW441" s="243"/>
      <c r="AX441" s="243">
        <v>0</v>
      </c>
      <c r="AY441" s="243"/>
      <c r="AZ441" s="243"/>
      <c r="BA441" s="243"/>
      <c r="BB441" s="243"/>
      <c r="BC441" s="243"/>
      <c r="BD441" s="243"/>
      <c r="BE441" s="243"/>
      <c r="BF441" s="243"/>
      <c r="BG441" s="243"/>
    </row>
    <row r="442" spans="1:59" ht="17.7" customHeight="1" x14ac:dyDescent="0.25">
      <c r="A442" s="242" t="s">
        <v>470</v>
      </c>
      <c r="B442" s="242"/>
      <c r="C442" s="242"/>
      <c r="D442" s="242"/>
      <c r="E442" s="242"/>
      <c r="F442" s="242"/>
      <c r="G442" s="242"/>
      <c r="H442" s="242"/>
      <c r="I442" s="242"/>
      <c r="J442" s="242"/>
      <c r="K442" s="242"/>
      <c r="L442" s="242"/>
      <c r="M442" s="242"/>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3">
        <v>0</v>
      </c>
      <c r="AI442" s="243"/>
      <c r="AJ442" s="243"/>
      <c r="AK442" s="243"/>
      <c r="AL442" s="243"/>
      <c r="AM442" s="243"/>
      <c r="AN442" s="243"/>
      <c r="AO442" s="243"/>
      <c r="AP442" s="243"/>
      <c r="AQ442" s="243"/>
      <c r="AR442" s="243"/>
      <c r="AS442" s="243"/>
      <c r="AT442" s="243"/>
      <c r="AU442" s="243"/>
      <c r="AV442" s="243"/>
      <c r="AW442" s="243"/>
      <c r="AX442" s="243">
        <v>0</v>
      </c>
      <c r="AY442" s="243"/>
      <c r="AZ442" s="243"/>
      <c r="BA442" s="243"/>
      <c r="BB442" s="243"/>
      <c r="BC442" s="243"/>
      <c r="BD442" s="243"/>
      <c r="BE442" s="243"/>
      <c r="BF442" s="243"/>
      <c r="BG442" s="243"/>
    </row>
    <row r="443" spans="1:59" ht="16.95" customHeight="1" x14ac:dyDescent="0.25">
      <c r="A443" s="242" t="s">
        <v>471</v>
      </c>
      <c r="B443" s="242"/>
      <c r="C443" s="242"/>
      <c r="D443" s="242"/>
      <c r="E443" s="242"/>
      <c r="F443" s="242"/>
      <c r="G443" s="242"/>
      <c r="H443" s="242"/>
      <c r="I443" s="242"/>
      <c r="J443" s="242"/>
      <c r="K443" s="242"/>
      <c r="L443" s="242"/>
      <c r="M443" s="242"/>
      <c r="N443" s="242"/>
      <c r="O443" s="242"/>
      <c r="P443" s="242"/>
      <c r="Q443" s="242"/>
      <c r="R443" s="242"/>
      <c r="S443" s="242"/>
      <c r="T443" s="242"/>
      <c r="U443" s="242"/>
      <c r="V443" s="242"/>
      <c r="W443" s="242"/>
      <c r="X443" s="242"/>
      <c r="Y443" s="242"/>
      <c r="Z443" s="242"/>
      <c r="AA443" s="242"/>
      <c r="AB443" s="242"/>
      <c r="AC443" s="242"/>
      <c r="AD443" s="242"/>
      <c r="AE443" s="242"/>
      <c r="AF443" s="242"/>
      <c r="AG443" s="242"/>
      <c r="AH443" s="243">
        <v>0</v>
      </c>
      <c r="AI443" s="243"/>
      <c r="AJ443" s="243"/>
      <c r="AK443" s="243"/>
      <c r="AL443" s="243"/>
      <c r="AM443" s="243"/>
      <c r="AN443" s="243"/>
      <c r="AO443" s="243"/>
      <c r="AP443" s="243"/>
      <c r="AQ443" s="243"/>
      <c r="AR443" s="243"/>
      <c r="AS443" s="243"/>
      <c r="AT443" s="243"/>
      <c r="AU443" s="243"/>
      <c r="AV443" s="243"/>
      <c r="AW443" s="243"/>
      <c r="AX443" s="243">
        <v>0</v>
      </c>
      <c r="AY443" s="243"/>
      <c r="AZ443" s="243"/>
      <c r="BA443" s="243"/>
      <c r="BB443" s="243"/>
      <c r="BC443" s="243"/>
      <c r="BD443" s="243"/>
      <c r="BE443" s="243"/>
      <c r="BF443" s="243"/>
      <c r="BG443" s="243"/>
    </row>
    <row r="444" spans="1:59" ht="17.7" customHeight="1" x14ac:dyDescent="0.25">
      <c r="A444" s="242" t="s">
        <v>472</v>
      </c>
      <c r="B444" s="242"/>
      <c r="C444" s="242"/>
      <c r="D444" s="242"/>
      <c r="E444" s="242"/>
      <c r="F444" s="242"/>
      <c r="G444" s="242"/>
      <c r="H444" s="242"/>
      <c r="I444" s="242"/>
      <c r="J444" s="242"/>
      <c r="K444" s="242"/>
      <c r="L444" s="242"/>
      <c r="M444" s="242"/>
      <c r="N444" s="242"/>
      <c r="O444" s="242"/>
      <c r="P444" s="242"/>
      <c r="Q444" s="242"/>
      <c r="R444" s="242"/>
      <c r="S444" s="242"/>
      <c r="T444" s="242"/>
      <c r="U444" s="242"/>
      <c r="V444" s="242"/>
      <c r="W444" s="242"/>
      <c r="X444" s="242"/>
      <c r="Y444" s="242"/>
      <c r="Z444" s="242"/>
      <c r="AA444" s="242"/>
      <c r="AB444" s="242"/>
      <c r="AC444" s="242"/>
      <c r="AD444" s="242"/>
      <c r="AE444" s="242"/>
      <c r="AF444" s="242"/>
      <c r="AG444" s="242"/>
      <c r="AH444" s="243">
        <v>0</v>
      </c>
      <c r="AI444" s="243"/>
      <c r="AJ444" s="243"/>
      <c r="AK444" s="243"/>
      <c r="AL444" s="243"/>
      <c r="AM444" s="243"/>
      <c r="AN444" s="243"/>
      <c r="AO444" s="243"/>
      <c r="AP444" s="243"/>
      <c r="AQ444" s="243"/>
      <c r="AR444" s="243"/>
      <c r="AS444" s="243"/>
      <c r="AT444" s="243"/>
      <c r="AU444" s="243"/>
      <c r="AV444" s="243"/>
      <c r="AW444" s="243"/>
      <c r="AX444" s="243">
        <v>0</v>
      </c>
      <c r="AY444" s="243"/>
      <c r="AZ444" s="243"/>
      <c r="BA444" s="243"/>
      <c r="BB444" s="243"/>
      <c r="BC444" s="243"/>
      <c r="BD444" s="243"/>
      <c r="BE444" s="243"/>
      <c r="BF444" s="243"/>
      <c r="BG444" s="243"/>
    </row>
    <row r="445" spans="1:59" ht="16.95" customHeight="1" x14ac:dyDescent="0.25">
      <c r="A445" s="242" t="s">
        <v>473</v>
      </c>
      <c r="B445" s="242"/>
      <c r="C445" s="242"/>
      <c r="D445" s="242"/>
      <c r="E445" s="242"/>
      <c r="F445" s="242"/>
      <c r="G445" s="242"/>
      <c r="H445" s="242"/>
      <c r="I445" s="242"/>
      <c r="J445" s="242"/>
      <c r="K445" s="242"/>
      <c r="L445" s="242"/>
      <c r="M445" s="242"/>
      <c r="N445" s="242"/>
      <c r="O445" s="242"/>
      <c r="P445" s="242"/>
      <c r="Q445" s="242"/>
      <c r="R445" s="242"/>
      <c r="S445" s="242"/>
      <c r="T445" s="242"/>
      <c r="U445" s="242"/>
      <c r="V445" s="242"/>
      <c r="W445" s="242"/>
      <c r="X445" s="242"/>
      <c r="Y445" s="242"/>
      <c r="Z445" s="242"/>
      <c r="AA445" s="242"/>
      <c r="AB445" s="242"/>
      <c r="AC445" s="242"/>
      <c r="AD445" s="242"/>
      <c r="AE445" s="242"/>
      <c r="AF445" s="242"/>
      <c r="AG445" s="242"/>
      <c r="AH445" s="243">
        <v>0</v>
      </c>
      <c r="AI445" s="243"/>
      <c r="AJ445" s="243"/>
      <c r="AK445" s="243"/>
      <c r="AL445" s="243"/>
      <c r="AM445" s="243"/>
      <c r="AN445" s="243"/>
      <c r="AO445" s="243"/>
      <c r="AP445" s="243"/>
      <c r="AQ445" s="243"/>
      <c r="AR445" s="243"/>
      <c r="AS445" s="243"/>
      <c r="AT445" s="243"/>
      <c r="AU445" s="243"/>
      <c r="AV445" s="243"/>
      <c r="AW445" s="243"/>
      <c r="AX445" s="243">
        <v>0</v>
      </c>
      <c r="AY445" s="243"/>
      <c r="AZ445" s="243"/>
      <c r="BA445" s="243"/>
      <c r="BB445" s="243"/>
      <c r="BC445" s="243"/>
      <c r="BD445" s="243"/>
      <c r="BE445" s="243"/>
      <c r="BF445" s="243"/>
      <c r="BG445" s="243"/>
    </row>
    <row r="446" spans="1:59" ht="17.7" customHeight="1" x14ac:dyDescent="0.25">
      <c r="A446" s="242" t="s">
        <v>474</v>
      </c>
      <c r="B446" s="242"/>
      <c r="C446" s="242"/>
      <c r="D446" s="242"/>
      <c r="E446" s="242"/>
      <c r="F446" s="242"/>
      <c r="G446" s="242"/>
      <c r="H446" s="242"/>
      <c r="I446" s="242"/>
      <c r="J446" s="242"/>
      <c r="K446" s="242"/>
      <c r="L446" s="242"/>
      <c r="M446" s="242"/>
      <c r="N446" s="242"/>
      <c r="O446" s="242"/>
      <c r="P446" s="242"/>
      <c r="Q446" s="242"/>
      <c r="R446" s="242"/>
      <c r="S446" s="242"/>
      <c r="T446" s="242"/>
      <c r="U446" s="242"/>
      <c r="V446" s="242"/>
      <c r="W446" s="242"/>
      <c r="X446" s="242"/>
      <c r="Y446" s="242"/>
      <c r="Z446" s="242"/>
      <c r="AA446" s="242"/>
      <c r="AB446" s="242"/>
      <c r="AC446" s="242"/>
      <c r="AD446" s="242"/>
      <c r="AE446" s="242"/>
      <c r="AF446" s="242"/>
      <c r="AG446" s="242"/>
      <c r="AH446" s="243">
        <v>0</v>
      </c>
      <c r="AI446" s="243"/>
      <c r="AJ446" s="243"/>
      <c r="AK446" s="243"/>
      <c r="AL446" s="243"/>
      <c r="AM446" s="243"/>
      <c r="AN446" s="243"/>
      <c r="AO446" s="243"/>
      <c r="AP446" s="243"/>
      <c r="AQ446" s="243"/>
      <c r="AR446" s="243"/>
      <c r="AS446" s="243"/>
      <c r="AT446" s="243"/>
      <c r="AU446" s="243"/>
      <c r="AV446" s="243"/>
      <c r="AW446" s="243"/>
      <c r="AX446" s="243">
        <v>0</v>
      </c>
      <c r="AY446" s="243"/>
      <c r="AZ446" s="243"/>
      <c r="BA446" s="243"/>
      <c r="BB446" s="243"/>
      <c r="BC446" s="243"/>
      <c r="BD446" s="243"/>
      <c r="BE446" s="243"/>
      <c r="BF446" s="243"/>
      <c r="BG446" s="243"/>
    </row>
    <row r="447" spans="1:59" ht="17.7" customHeight="1" x14ac:dyDescent="0.25">
      <c r="A447" s="242" t="s">
        <v>475</v>
      </c>
      <c r="B447" s="242"/>
      <c r="C447" s="242"/>
      <c r="D447" s="242"/>
      <c r="E447" s="242"/>
      <c r="F447" s="242"/>
      <c r="G447" s="242"/>
      <c r="H447" s="242"/>
      <c r="I447" s="242"/>
      <c r="J447" s="242"/>
      <c r="K447" s="242"/>
      <c r="L447" s="242"/>
      <c r="M447" s="242"/>
      <c r="N447" s="242"/>
      <c r="O447" s="242"/>
      <c r="P447" s="242"/>
      <c r="Q447" s="242"/>
      <c r="R447" s="242"/>
      <c r="S447" s="242"/>
      <c r="T447" s="242"/>
      <c r="U447" s="242"/>
      <c r="V447" s="242"/>
      <c r="W447" s="242"/>
      <c r="X447" s="242"/>
      <c r="Y447" s="242"/>
      <c r="Z447" s="242"/>
      <c r="AA447" s="242"/>
      <c r="AB447" s="242"/>
      <c r="AC447" s="242"/>
      <c r="AD447" s="242"/>
      <c r="AE447" s="242"/>
      <c r="AF447" s="242"/>
      <c r="AG447" s="242"/>
      <c r="AH447" s="243">
        <v>0</v>
      </c>
      <c r="AI447" s="243"/>
      <c r="AJ447" s="243"/>
      <c r="AK447" s="243"/>
      <c r="AL447" s="243"/>
      <c r="AM447" s="243"/>
      <c r="AN447" s="243"/>
      <c r="AO447" s="243"/>
      <c r="AP447" s="243"/>
      <c r="AQ447" s="243"/>
      <c r="AR447" s="243"/>
      <c r="AS447" s="243"/>
      <c r="AT447" s="243"/>
      <c r="AU447" s="243"/>
      <c r="AV447" s="243"/>
      <c r="AW447" s="243"/>
      <c r="AX447" s="243">
        <v>0</v>
      </c>
      <c r="AY447" s="243"/>
      <c r="AZ447" s="243"/>
      <c r="BA447" s="243"/>
      <c r="BB447" s="243"/>
      <c r="BC447" s="243"/>
      <c r="BD447" s="243"/>
      <c r="BE447" s="243"/>
      <c r="BF447" s="243"/>
      <c r="BG447" s="243"/>
    </row>
    <row r="448" spans="1:59" ht="16.95" customHeight="1" x14ac:dyDescent="0.25">
      <c r="A448" s="242" t="s">
        <v>476</v>
      </c>
      <c r="B448" s="242"/>
      <c r="C448" s="242"/>
      <c r="D448" s="242"/>
      <c r="E448" s="242"/>
      <c r="F448" s="242"/>
      <c r="G448" s="242"/>
      <c r="H448" s="242"/>
      <c r="I448" s="242"/>
      <c r="J448" s="242"/>
      <c r="K448" s="242"/>
      <c r="L448" s="242"/>
      <c r="M448" s="242"/>
      <c r="N448" s="242"/>
      <c r="O448" s="242"/>
      <c r="P448" s="242"/>
      <c r="Q448" s="242"/>
      <c r="R448" s="242"/>
      <c r="S448" s="242"/>
      <c r="T448" s="242"/>
      <c r="U448" s="242"/>
      <c r="V448" s="242"/>
      <c r="W448" s="242"/>
      <c r="X448" s="242"/>
      <c r="Y448" s="242"/>
      <c r="Z448" s="242"/>
      <c r="AA448" s="242"/>
      <c r="AB448" s="242"/>
      <c r="AC448" s="242"/>
      <c r="AD448" s="242"/>
      <c r="AE448" s="242"/>
      <c r="AF448" s="242"/>
      <c r="AG448" s="242"/>
      <c r="AH448" s="243">
        <v>0</v>
      </c>
      <c r="AI448" s="243"/>
      <c r="AJ448" s="243"/>
      <c r="AK448" s="243"/>
      <c r="AL448" s="243"/>
      <c r="AM448" s="243"/>
      <c r="AN448" s="243"/>
      <c r="AO448" s="243"/>
      <c r="AP448" s="243"/>
      <c r="AQ448" s="243"/>
      <c r="AR448" s="243"/>
      <c r="AS448" s="243"/>
      <c r="AT448" s="243"/>
      <c r="AU448" s="243"/>
      <c r="AV448" s="243"/>
      <c r="AW448" s="243"/>
      <c r="AX448" s="243">
        <v>0</v>
      </c>
      <c r="AY448" s="243"/>
      <c r="AZ448" s="243"/>
      <c r="BA448" s="243"/>
      <c r="BB448" s="243"/>
      <c r="BC448" s="243"/>
      <c r="BD448" s="243"/>
      <c r="BE448" s="243"/>
      <c r="BF448" s="243"/>
      <c r="BG448" s="243"/>
    </row>
    <row r="449" spans="1:59" ht="17.7" customHeight="1" x14ac:dyDescent="0.25">
      <c r="A449" s="240" t="s">
        <v>477</v>
      </c>
      <c r="B449" s="240"/>
      <c r="C449" s="240"/>
      <c r="D449" s="240"/>
      <c r="E449" s="240"/>
      <c r="F449" s="240"/>
      <c r="G449" s="240"/>
      <c r="H449" s="240"/>
      <c r="I449" s="240"/>
      <c r="J449" s="240"/>
      <c r="K449" s="240"/>
      <c r="L449" s="240"/>
      <c r="M449" s="240"/>
      <c r="N449" s="240"/>
      <c r="O449" s="240"/>
      <c r="P449" s="240"/>
      <c r="Q449" s="240"/>
      <c r="R449" s="240"/>
      <c r="S449" s="240"/>
      <c r="T449" s="240"/>
      <c r="U449" s="240"/>
      <c r="V449" s="240"/>
      <c r="W449" s="240"/>
      <c r="X449" s="240"/>
      <c r="Y449" s="240"/>
      <c r="Z449" s="240"/>
      <c r="AA449" s="240"/>
      <c r="AB449" s="240"/>
      <c r="AC449" s="240"/>
      <c r="AD449" s="240"/>
      <c r="AE449" s="240"/>
      <c r="AF449" s="240"/>
      <c r="AG449" s="240"/>
      <c r="AH449" s="241">
        <v>0</v>
      </c>
      <c r="AI449" s="241"/>
      <c r="AJ449" s="241"/>
      <c r="AK449" s="241"/>
      <c r="AL449" s="241"/>
      <c r="AM449" s="241"/>
      <c r="AN449" s="241"/>
      <c r="AO449" s="241"/>
      <c r="AP449" s="241"/>
      <c r="AQ449" s="241"/>
      <c r="AR449" s="241"/>
      <c r="AS449" s="241"/>
      <c r="AT449" s="241"/>
      <c r="AU449" s="241"/>
      <c r="AV449" s="241"/>
      <c r="AW449" s="241"/>
      <c r="AX449" s="241">
        <v>0</v>
      </c>
      <c r="AY449" s="241"/>
      <c r="AZ449" s="241"/>
      <c r="BA449" s="241"/>
      <c r="BB449" s="241"/>
      <c r="BC449" s="241"/>
      <c r="BD449" s="241"/>
      <c r="BE449" s="241"/>
      <c r="BF449" s="241"/>
      <c r="BG449" s="241"/>
    </row>
    <row r="450" spans="1:59" ht="16.95" customHeight="1" x14ac:dyDescent="0.25">
      <c r="A450" s="245" t="s">
        <v>259</v>
      </c>
      <c r="B450" s="245"/>
      <c r="C450" s="245"/>
      <c r="D450" s="245"/>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c r="AA450" s="245"/>
      <c r="AB450" s="245"/>
      <c r="AC450" s="245"/>
      <c r="AD450" s="245"/>
      <c r="AE450" s="245"/>
      <c r="AF450" s="245"/>
      <c r="AG450" s="245"/>
      <c r="AH450" s="252">
        <v>0</v>
      </c>
      <c r="AI450" s="252"/>
      <c r="AJ450" s="252"/>
      <c r="AK450" s="252"/>
      <c r="AL450" s="252"/>
      <c r="AM450" s="252"/>
      <c r="AN450" s="252"/>
      <c r="AO450" s="252"/>
      <c r="AP450" s="252"/>
      <c r="AQ450" s="252"/>
      <c r="AR450" s="252"/>
      <c r="AS450" s="252"/>
      <c r="AT450" s="252"/>
      <c r="AU450" s="252"/>
      <c r="AV450" s="252"/>
      <c r="AW450" s="252"/>
      <c r="AX450" s="252">
        <v>0</v>
      </c>
      <c r="AY450" s="252"/>
      <c r="AZ450" s="252"/>
      <c r="BA450" s="252"/>
      <c r="BB450" s="252"/>
      <c r="BC450" s="252"/>
      <c r="BD450" s="252"/>
      <c r="BE450" s="252"/>
      <c r="BF450" s="252"/>
      <c r="BG450" s="252"/>
    </row>
    <row r="451" spans="1:59" ht="17.25" customHeight="1" x14ac:dyDescent="0.25">
      <c r="A451" s="246" t="s">
        <v>300</v>
      </c>
      <c r="B451" s="246"/>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7">
        <v>0</v>
      </c>
      <c r="AI451" s="247"/>
      <c r="AJ451" s="247"/>
      <c r="AK451" s="247"/>
      <c r="AL451" s="247"/>
      <c r="AM451" s="247"/>
      <c r="AN451" s="247"/>
      <c r="AO451" s="247"/>
      <c r="AP451" s="247"/>
      <c r="AQ451" s="247"/>
      <c r="AR451" s="247"/>
      <c r="AS451" s="247"/>
      <c r="AT451" s="247"/>
      <c r="AU451" s="247"/>
      <c r="AV451" s="247"/>
      <c r="AW451" s="247"/>
      <c r="AX451" s="247">
        <v>0</v>
      </c>
      <c r="AY451" s="247"/>
      <c r="AZ451" s="247"/>
      <c r="BA451" s="247"/>
      <c r="BB451" s="247"/>
      <c r="BC451" s="247"/>
      <c r="BD451" s="247"/>
      <c r="BE451" s="247"/>
      <c r="BF451" s="247"/>
      <c r="BG451" s="247"/>
    </row>
    <row r="452" spans="1:59" ht="17.7" customHeight="1" x14ac:dyDescent="0.25">
      <c r="A452" s="242" t="s">
        <v>478</v>
      </c>
      <c r="B452" s="242"/>
      <c r="C452" s="242"/>
      <c r="D452" s="242"/>
      <c r="E452" s="242"/>
      <c r="F452" s="242"/>
      <c r="G452" s="242"/>
      <c r="H452" s="242"/>
      <c r="I452" s="242"/>
      <c r="J452" s="242"/>
      <c r="K452" s="242"/>
      <c r="L452" s="242"/>
      <c r="M452" s="242"/>
      <c r="N452" s="242"/>
      <c r="O452" s="242"/>
      <c r="P452" s="242"/>
      <c r="Q452" s="242"/>
      <c r="R452" s="242"/>
      <c r="S452" s="242"/>
      <c r="T452" s="242"/>
      <c r="U452" s="242"/>
      <c r="V452" s="242"/>
      <c r="W452" s="242"/>
      <c r="X452" s="242"/>
      <c r="Y452" s="242"/>
      <c r="Z452" s="242"/>
      <c r="AA452" s="242"/>
      <c r="AB452" s="242"/>
      <c r="AC452" s="242"/>
      <c r="AD452" s="242"/>
      <c r="AE452" s="242"/>
      <c r="AF452" s="242"/>
      <c r="AG452" s="242"/>
      <c r="AH452" s="243">
        <v>0</v>
      </c>
      <c r="AI452" s="243"/>
      <c r="AJ452" s="243"/>
      <c r="AK452" s="243"/>
      <c r="AL452" s="243"/>
      <c r="AM452" s="243"/>
      <c r="AN452" s="243"/>
      <c r="AO452" s="243"/>
      <c r="AP452" s="243"/>
      <c r="AQ452" s="243"/>
      <c r="AR452" s="243"/>
      <c r="AS452" s="243"/>
      <c r="AT452" s="243"/>
      <c r="AU452" s="243"/>
      <c r="AV452" s="243"/>
      <c r="AW452" s="243"/>
      <c r="AX452" s="243">
        <v>0</v>
      </c>
      <c r="AY452" s="243"/>
      <c r="AZ452" s="243"/>
      <c r="BA452" s="243"/>
      <c r="BB452" s="243"/>
      <c r="BC452" s="243"/>
      <c r="BD452" s="243"/>
      <c r="BE452" s="243"/>
      <c r="BF452" s="243"/>
      <c r="BG452" s="243"/>
    </row>
    <row r="453" spans="1:59" ht="16.95" customHeight="1" x14ac:dyDescent="0.25">
      <c r="A453" s="240" t="s">
        <v>477</v>
      </c>
      <c r="B453" s="240"/>
      <c r="C453" s="240"/>
      <c r="D453" s="240"/>
      <c r="E453" s="240"/>
      <c r="F453" s="240"/>
      <c r="G453" s="240"/>
      <c r="H453" s="240"/>
      <c r="I453" s="240"/>
      <c r="J453" s="240"/>
      <c r="K453" s="240"/>
      <c r="L453" s="240"/>
      <c r="M453" s="240"/>
      <c r="N453" s="240"/>
      <c r="O453" s="240"/>
      <c r="P453" s="240"/>
      <c r="Q453" s="240"/>
      <c r="R453" s="240"/>
      <c r="S453" s="240"/>
      <c r="T453" s="240"/>
      <c r="U453" s="240"/>
      <c r="V453" s="240"/>
      <c r="W453" s="240"/>
      <c r="X453" s="240"/>
      <c r="Y453" s="240"/>
      <c r="Z453" s="240"/>
      <c r="AA453" s="240"/>
      <c r="AB453" s="240"/>
      <c r="AC453" s="240"/>
      <c r="AD453" s="240"/>
      <c r="AE453" s="240"/>
      <c r="AF453" s="240"/>
      <c r="AG453" s="240"/>
      <c r="AH453" s="241">
        <v>0</v>
      </c>
      <c r="AI453" s="241"/>
      <c r="AJ453" s="241"/>
      <c r="AK453" s="241"/>
      <c r="AL453" s="241"/>
      <c r="AM453" s="241"/>
      <c r="AN453" s="241"/>
      <c r="AO453" s="241"/>
      <c r="AP453" s="241"/>
      <c r="AQ453" s="241"/>
      <c r="AR453" s="241"/>
      <c r="AS453" s="241"/>
      <c r="AT453" s="241"/>
      <c r="AU453" s="241"/>
      <c r="AV453" s="241"/>
      <c r="AW453" s="241"/>
      <c r="AX453" s="241">
        <v>0</v>
      </c>
      <c r="AY453" s="241"/>
      <c r="AZ453" s="241"/>
      <c r="BA453" s="241"/>
      <c r="BB453" s="241"/>
      <c r="BC453" s="241"/>
      <c r="BD453" s="241"/>
      <c r="BE453" s="241"/>
      <c r="BF453" s="241"/>
      <c r="BG453" s="241"/>
    </row>
    <row r="454" spans="1:59" ht="17.7" customHeight="1" x14ac:dyDescent="0.25">
      <c r="A454" s="248" t="s">
        <v>259</v>
      </c>
      <c r="B454" s="248"/>
      <c r="C454" s="248"/>
      <c r="D454" s="248"/>
      <c r="E454" s="248"/>
      <c r="F454" s="248"/>
      <c r="G454" s="248"/>
      <c r="H454" s="248"/>
      <c r="I454" s="248"/>
      <c r="J454" s="248"/>
      <c r="K454" s="248"/>
      <c r="L454" s="248"/>
      <c r="M454" s="248"/>
      <c r="N454" s="248"/>
      <c r="O454" s="248"/>
      <c r="P454" s="248"/>
      <c r="Q454" s="248"/>
      <c r="R454" s="248"/>
      <c r="S454" s="248"/>
      <c r="T454" s="248"/>
      <c r="U454" s="248"/>
      <c r="V454" s="248"/>
      <c r="W454" s="248"/>
      <c r="X454" s="248"/>
      <c r="Y454" s="248"/>
      <c r="Z454" s="248"/>
      <c r="AA454" s="248"/>
      <c r="AB454" s="248"/>
      <c r="AC454" s="248"/>
      <c r="AD454" s="248"/>
      <c r="AE454" s="248"/>
      <c r="AF454" s="248"/>
      <c r="AG454" s="248"/>
      <c r="AH454" s="249">
        <v>0</v>
      </c>
      <c r="AI454" s="249"/>
      <c r="AJ454" s="249"/>
      <c r="AK454" s="249"/>
      <c r="AL454" s="249"/>
      <c r="AM454" s="249"/>
      <c r="AN454" s="249"/>
      <c r="AO454" s="249"/>
      <c r="AP454" s="249"/>
      <c r="AQ454" s="249"/>
      <c r="AR454" s="249"/>
      <c r="AS454" s="249"/>
      <c r="AT454" s="249"/>
      <c r="AU454" s="249"/>
      <c r="AV454" s="249"/>
      <c r="AW454" s="249"/>
      <c r="AX454" s="249">
        <v>0</v>
      </c>
      <c r="AY454" s="249"/>
      <c r="AZ454" s="249"/>
      <c r="BA454" s="249"/>
      <c r="BB454" s="249"/>
      <c r="BC454" s="249"/>
      <c r="BD454" s="249"/>
      <c r="BE454" s="249"/>
      <c r="BF454" s="249"/>
      <c r="BG454" s="249"/>
    </row>
    <row r="455" spans="1:59" ht="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6.95" customHeight="1" x14ac:dyDescent="0.25">
      <c r="A456" s="236" t="s">
        <v>479</v>
      </c>
      <c r="B456" s="236"/>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c r="AA456" s="236"/>
      <c r="AB456" s="236"/>
      <c r="AC456" s="236"/>
      <c r="AD456" s="236"/>
      <c r="AE456" s="236"/>
      <c r="AF456" s="236"/>
      <c r="AG456" s="236"/>
      <c r="AH456" s="236"/>
      <c r="AI456" s="236"/>
      <c r="AJ456" s="236"/>
      <c r="AK456" s="236"/>
      <c r="AL456" s="236"/>
      <c r="AM456" s="236"/>
      <c r="AN456" s="236"/>
      <c r="AO456" s="236"/>
      <c r="AP456" s="236"/>
      <c r="AQ456" s="236"/>
      <c r="AR456" s="236"/>
      <c r="AS456" s="236"/>
      <c r="AT456" s="236"/>
      <c r="AU456" s="236"/>
      <c r="AV456" s="236"/>
      <c r="AW456" s="236"/>
      <c r="AX456" s="236"/>
      <c r="AY456" s="236"/>
      <c r="AZ456" s="236"/>
      <c r="BA456" s="236"/>
      <c r="BB456" s="236"/>
      <c r="BC456" s="236"/>
      <c r="BD456" s="236"/>
      <c r="BE456" s="236"/>
      <c r="BF456" s="236"/>
      <c r="BG456" s="236"/>
    </row>
    <row r="457" spans="1:59" ht="16.95" customHeight="1" x14ac:dyDescent="0.25">
      <c r="A457" s="274" t="s">
        <v>480</v>
      </c>
      <c r="B457" s="274"/>
      <c r="C457" s="274"/>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c r="AA457" s="274"/>
      <c r="AB457" s="274"/>
      <c r="AC457" s="274"/>
      <c r="AD457" s="274"/>
      <c r="AE457" s="274"/>
      <c r="AF457" s="274"/>
      <c r="AG457" s="274"/>
      <c r="AH457" s="274"/>
      <c r="AI457" s="274"/>
      <c r="AJ457" s="274"/>
      <c r="AK457" s="274"/>
      <c r="AL457" s="274"/>
      <c r="AM457" s="274"/>
      <c r="AN457" s="274"/>
      <c r="AO457" s="274"/>
      <c r="AP457" s="274"/>
      <c r="AQ457" s="274"/>
      <c r="AR457" s="274"/>
      <c r="AS457" s="274"/>
      <c r="AT457" s="274"/>
      <c r="AU457" s="274"/>
      <c r="AV457" s="274"/>
      <c r="AW457" s="274"/>
      <c r="AX457" s="274"/>
      <c r="AY457" s="274"/>
      <c r="AZ457" s="274"/>
      <c r="BA457" s="274"/>
      <c r="BB457" s="274"/>
      <c r="BC457" s="274"/>
      <c r="BD457" s="274"/>
      <c r="BE457" s="274"/>
      <c r="BF457" s="274"/>
      <c r="BG457" s="274"/>
    </row>
    <row r="458" spans="1:59" ht="17.7" customHeight="1" x14ac:dyDescent="0.25">
      <c r="A458" s="245" t="s">
        <v>253</v>
      </c>
      <c r="B458" s="245"/>
      <c r="C458" s="245"/>
      <c r="D458" s="245"/>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c r="AA458" s="245"/>
      <c r="AB458" s="245"/>
      <c r="AC458" s="245"/>
      <c r="AD458" s="245"/>
      <c r="AE458" s="245"/>
      <c r="AF458" s="245"/>
      <c r="AG458" s="245"/>
      <c r="AH458" s="245" t="s">
        <v>254</v>
      </c>
      <c r="AI458" s="245"/>
      <c r="AJ458" s="245"/>
      <c r="AK458" s="245"/>
      <c r="AL458" s="245"/>
      <c r="AM458" s="245"/>
      <c r="AN458" s="245"/>
      <c r="AO458" s="245"/>
      <c r="AP458" s="245"/>
      <c r="AQ458" s="245"/>
      <c r="AR458" s="245"/>
      <c r="AS458" s="245"/>
      <c r="AT458" s="245"/>
      <c r="AU458" s="245"/>
      <c r="AV458" s="245"/>
      <c r="AW458" s="245"/>
      <c r="AX458" s="245" t="s">
        <v>255</v>
      </c>
      <c r="AY458" s="245"/>
      <c r="AZ458" s="245"/>
      <c r="BA458" s="245"/>
      <c r="BB458" s="245"/>
      <c r="BC458" s="245"/>
      <c r="BD458" s="245"/>
      <c r="BE458" s="245"/>
      <c r="BF458" s="245"/>
      <c r="BG458" s="245"/>
    </row>
    <row r="459" spans="1:59" ht="17.7" customHeight="1" x14ac:dyDescent="0.25">
      <c r="A459" s="246" t="s">
        <v>292</v>
      </c>
      <c r="B459" s="246"/>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7">
        <v>0</v>
      </c>
      <c r="AI459" s="247"/>
      <c r="AJ459" s="247"/>
      <c r="AK459" s="247"/>
      <c r="AL459" s="247"/>
      <c r="AM459" s="247"/>
      <c r="AN459" s="247"/>
      <c r="AO459" s="247"/>
      <c r="AP459" s="247"/>
      <c r="AQ459" s="247"/>
      <c r="AR459" s="247"/>
      <c r="AS459" s="247"/>
      <c r="AT459" s="247"/>
      <c r="AU459" s="247"/>
      <c r="AV459" s="247"/>
      <c r="AW459" s="247"/>
      <c r="AX459" s="247">
        <v>0</v>
      </c>
      <c r="AY459" s="247"/>
      <c r="AZ459" s="247"/>
      <c r="BA459" s="247"/>
      <c r="BB459" s="247"/>
      <c r="BC459" s="247"/>
      <c r="BD459" s="247"/>
      <c r="BE459" s="247"/>
      <c r="BF459" s="247"/>
      <c r="BG459" s="247"/>
    </row>
    <row r="460" spans="1:59" ht="16.95" customHeight="1" x14ac:dyDescent="0.25">
      <c r="A460" s="242" t="s">
        <v>481</v>
      </c>
      <c r="B460" s="242"/>
      <c r="C460" s="242"/>
      <c r="D460" s="242"/>
      <c r="E460" s="242"/>
      <c r="F460" s="242"/>
      <c r="G460" s="242"/>
      <c r="H460" s="242"/>
      <c r="I460" s="242"/>
      <c r="J460" s="242"/>
      <c r="K460" s="242"/>
      <c r="L460" s="242"/>
      <c r="M460" s="242"/>
      <c r="N460" s="242"/>
      <c r="O460" s="242"/>
      <c r="P460" s="242"/>
      <c r="Q460" s="242"/>
      <c r="R460" s="242"/>
      <c r="S460" s="242"/>
      <c r="T460" s="242"/>
      <c r="U460" s="242"/>
      <c r="V460" s="242"/>
      <c r="W460" s="242"/>
      <c r="X460" s="242"/>
      <c r="Y460" s="242"/>
      <c r="Z460" s="242"/>
      <c r="AA460" s="242"/>
      <c r="AB460" s="242"/>
      <c r="AC460" s="242"/>
      <c r="AD460" s="242"/>
      <c r="AE460" s="242"/>
      <c r="AF460" s="242"/>
      <c r="AG460" s="242"/>
      <c r="AH460" s="243">
        <v>0</v>
      </c>
      <c r="AI460" s="243"/>
      <c r="AJ460" s="243"/>
      <c r="AK460" s="243"/>
      <c r="AL460" s="243"/>
      <c r="AM460" s="243"/>
      <c r="AN460" s="243"/>
      <c r="AO460" s="243"/>
      <c r="AP460" s="243"/>
      <c r="AQ460" s="243"/>
      <c r="AR460" s="243"/>
      <c r="AS460" s="243"/>
      <c r="AT460" s="243"/>
      <c r="AU460" s="243"/>
      <c r="AV460" s="243"/>
      <c r="AW460" s="243"/>
      <c r="AX460" s="243">
        <v>0</v>
      </c>
      <c r="AY460" s="243"/>
      <c r="AZ460" s="243"/>
      <c r="BA460" s="243"/>
      <c r="BB460" s="243"/>
      <c r="BC460" s="243"/>
      <c r="BD460" s="243"/>
      <c r="BE460" s="243"/>
      <c r="BF460" s="243"/>
      <c r="BG460" s="243"/>
    </row>
    <row r="461" spans="1:59" ht="17.7" customHeight="1" x14ac:dyDescent="0.25">
      <c r="A461" s="242" t="s">
        <v>482</v>
      </c>
      <c r="B461" s="242"/>
      <c r="C461" s="242"/>
      <c r="D461" s="242"/>
      <c r="E461" s="242"/>
      <c r="F461" s="242"/>
      <c r="G461" s="242"/>
      <c r="H461" s="242"/>
      <c r="I461" s="242"/>
      <c r="J461" s="242"/>
      <c r="K461" s="242"/>
      <c r="L461" s="242"/>
      <c r="M461" s="242"/>
      <c r="N461" s="242"/>
      <c r="O461" s="242"/>
      <c r="P461" s="242"/>
      <c r="Q461" s="242"/>
      <c r="R461" s="242"/>
      <c r="S461" s="242"/>
      <c r="T461" s="242"/>
      <c r="U461" s="242"/>
      <c r="V461" s="242"/>
      <c r="W461" s="242"/>
      <c r="X461" s="242"/>
      <c r="Y461" s="242"/>
      <c r="Z461" s="242"/>
      <c r="AA461" s="242"/>
      <c r="AB461" s="242"/>
      <c r="AC461" s="242"/>
      <c r="AD461" s="242"/>
      <c r="AE461" s="242"/>
      <c r="AF461" s="242"/>
      <c r="AG461" s="242"/>
      <c r="AH461" s="243">
        <v>0</v>
      </c>
      <c r="AI461" s="243"/>
      <c r="AJ461" s="243"/>
      <c r="AK461" s="243"/>
      <c r="AL461" s="243"/>
      <c r="AM461" s="243"/>
      <c r="AN461" s="243"/>
      <c r="AO461" s="243"/>
      <c r="AP461" s="243"/>
      <c r="AQ461" s="243"/>
      <c r="AR461" s="243"/>
      <c r="AS461" s="243"/>
      <c r="AT461" s="243"/>
      <c r="AU461" s="243"/>
      <c r="AV461" s="243"/>
      <c r="AW461" s="243"/>
      <c r="AX461" s="243">
        <v>0</v>
      </c>
      <c r="AY461" s="243"/>
      <c r="AZ461" s="243"/>
      <c r="BA461" s="243"/>
      <c r="BB461" s="243"/>
      <c r="BC461" s="243"/>
      <c r="BD461" s="243"/>
      <c r="BE461" s="243"/>
      <c r="BF461" s="243"/>
      <c r="BG461" s="243"/>
    </row>
    <row r="462" spans="1:59" ht="16.95" customHeight="1" x14ac:dyDescent="0.25">
      <c r="A462" s="240" t="s">
        <v>483</v>
      </c>
      <c r="B462" s="240"/>
      <c r="C462" s="240"/>
      <c r="D462" s="240"/>
      <c r="E462" s="240"/>
      <c r="F462" s="240"/>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c r="AE462" s="240"/>
      <c r="AF462" s="240"/>
      <c r="AG462" s="240"/>
      <c r="AH462" s="241">
        <v>0</v>
      </c>
      <c r="AI462" s="241"/>
      <c r="AJ462" s="241"/>
      <c r="AK462" s="241"/>
      <c r="AL462" s="241"/>
      <c r="AM462" s="241"/>
      <c r="AN462" s="241"/>
      <c r="AO462" s="241"/>
      <c r="AP462" s="241"/>
      <c r="AQ462" s="241"/>
      <c r="AR462" s="241"/>
      <c r="AS462" s="241"/>
      <c r="AT462" s="241"/>
      <c r="AU462" s="241"/>
      <c r="AV462" s="241"/>
      <c r="AW462" s="241"/>
      <c r="AX462" s="241">
        <v>0</v>
      </c>
      <c r="AY462" s="241"/>
      <c r="AZ462" s="241"/>
      <c r="BA462" s="241"/>
      <c r="BB462" s="241"/>
      <c r="BC462" s="241"/>
      <c r="BD462" s="241"/>
      <c r="BE462" s="241"/>
      <c r="BF462" s="241"/>
      <c r="BG462" s="241"/>
    </row>
    <row r="463" spans="1:59" ht="17.7" customHeight="1" x14ac:dyDescent="0.25">
      <c r="A463" s="245" t="s">
        <v>259</v>
      </c>
      <c r="B463" s="245"/>
      <c r="C463" s="245"/>
      <c r="D463" s="245"/>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c r="AA463" s="245"/>
      <c r="AB463" s="245"/>
      <c r="AC463" s="245"/>
      <c r="AD463" s="245"/>
      <c r="AE463" s="245"/>
      <c r="AF463" s="245"/>
      <c r="AG463" s="245"/>
      <c r="AH463" s="252">
        <v>0</v>
      </c>
      <c r="AI463" s="252"/>
      <c r="AJ463" s="252"/>
      <c r="AK463" s="252"/>
      <c r="AL463" s="252"/>
      <c r="AM463" s="252"/>
      <c r="AN463" s="252"/>
      <c r="AO463" s="252"/>
      <c r="AP463" s="252"/>
      <c r="AQ463" s="252"/>
      <c r="AR463" s="252"/>
      <c r="AS463" s="252"/>
      <c r="AT463" s="252"/>
      <c r="AU463" s="252"/>
      <c r="AV463" s="252"/>
      <c r="AW463" s="252"/>
      <c r="AX463" s="252">
        <v>0</v>
      </c>
      <c r="AY463" s="252"/>
      <c r="AZ463" s="252"/>
      <c r="BA463" s="252"/>
      <c r="BB463" s="252"/>
      <c r="BC463" s="252"/>
      <c r="BD463" s="252"/>
      <c r="BE463" s="252"/>
      <c r="BF463" s="252"/>
      <c r="BG463" s="252"/>
    </row>
    <row r="464" spans="1:59" ht="17.7" customHeight="1" x14ac:dyDescent="0.25">
      <c r="A464" s="246" t="s">
        <v>300</v>
      </c>
      <c r="B464" s="246"/>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7">
        <v>0</v>
      </c>
      <c r="AI464" s="247"/>
      <c r="AJ464" s="247"/>
      <c r="AK464" s="247"/>
      <c r="AL464" s="247"/>
      <c r="AM464" s="247"/>
      <c r="AN464" s="247"/>
      <c r="AO464" s="247"/>
      <c r="AP464" s="247"/>
      <c r="AQ464" s="247"/>
      <c r="AR464" s="247"/>
      <c r="AS464" s="247"/>
      <c r="AT464" s="247"/>
      <c r="AU464" s="247"/>
      <c r="AV464" s="247"/>
      <c r="AW464" s="247"/>
      <c r="AX464" s="247">
        <v>0</v>
      </c>
      <c r="AY464" s="247"/>
      <c r="AZ464" s="247"/>
      <c r="BA464" s="247"/>
      <c r="BB464" s="247"/>
      <c r="BC464" s="247"/>
      <c r="BD464" s="247"/>
      <c r="BE464" s="247"/>
      <c r="BF464" s="247"/>
      <c r="BG464" s="247"/>
    </row>
    <row r="465" spans="1:59" ht="16.95" customHeight="1" x14ac:dyDescent="0.25">
      <c r="A465" s="242" t="s">
        <v>481</v>
      </c>
      <c r="B465" s="242"/>
      <c r="C465" s="242"/>
      <c r="D465" s="242"/>
      <c r="E465" s="242"/>
      <c r="F465" s="242"/>
      <c r="G465" s="242"/>
      <c r="H465" s="242"/>
      <c r="I465" s="242"/>
      <c r="J465" s="242"/>
      <c r="K465" s="242"/>
      <c r="L465" s="242"/>
      <c r="M465" s="242"/>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3">
        <v>0</v>
      </c>
      <c r="AI465" s="243"/>
      <c r="AJ465" s="243"/>
      <c r="AK465" s="243"/>
      <c r="AL465" s="243"/>
      <c r="AM465" s="243"/>
      <c r="AN465" s="243"/>
      <c r="AO465" s="243"/>
      <c r="AP465" s="243"/>
      <c r="AQ465" s="243"/>
      <c r="AR465" s="243"/>
      <c r="AS465" s="243"/>
      <c r="AT465" s="243"/>
      <c r="AU465" s="243"/>
      <c r="AV465" s="243"/>
      <c r="AW465" s="243"/>
      <c r="AX465" s="243">
        <v>0</v>
      </c>
      <c r="AY465" s="243"/>
      <c r="AZ465" s="243"/>
      <c r="BA465" s="243"/>
      <c r="BB465" s="243"/>
      <c r="BC465" s="243"/>
      <c r="BD465" s="243"/>
      <c r="BE465" s="243"/>
      <c r="BF465" s="243"/>
      <c r="BG465" s="243"/>
    </row>
    <row r="466" spans="1:59" ht="17.7" customHeight="1" x14ac:dyDescent="0.25">
      <c r="A466" s="242" t="s">
        <v>482</v>
      </c>
      <c r="B466" s="242"/>
      <c r="C466" s="242"/>
      <c r="D466" s="242"/>
      <c r="E466" s="242"/>
      <c r="F466" s="242"/>
      <c r="G466" s="242"/>
      <c r="H466" s="242"/>
      <c r="I466" s="242"/>
      <c r="J466" s="242"/>
      <c r="K466" s="242"/>
      <c r="L466" s="242"/>
      <c r="M466" s="242"/>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3">
        <v>0</v>
      </c>
      <c r="AI466" s="243"/>
      <c r="AJ466" s="243"/>
      <c r="AK466" s="243"/>
      <c r="AL466" s="243"/>
      <c r="AM466" s="243"/>
      <c r="AN466" s="243"/>
      <c r="AO466" s="243"/>
      <c r="AP466" s="243"/>
      <c r="AQ466" s="243"/>
      <c r="AR466" s="243"/>
      <c r="AS466" s="243"/>
      <c r="AT466" s="243"/>
      <c r="AU466" s="243"/>
      <c r="AV466" s="243"/>
      <c r="AW466" s="243"/>
      <c r="AX466" s="243">
        <v>0</v>
      </c>
      <c r="AY466" s="243"/>
      <c r="AZ466" s="243"/>
      <c r="BA466" s="243"/>
      <c r="BB466" s="243"/>
      <c r="BC466" s="243"/>
      <c r="BD466" s="243"/>
      <c r="BE466" s="243"/>
      <c r="BF466" s="243"/>
      <c r="BG466" s="243"/>
    </row>
    <row r="467" spans="1:59" ht="17.7" customHeight="1" x14ac:dyDescent="0.25">
      <c r="A467" s="240" t="s">
        <v>483</v>
      </c>
      <c r="B467" s="240"/>
      <c r="C467" s="240"/>
      <c r="D467" s="240"/>
      <c r="E467" s="240"/>
      <c r="F467" s="240"/>
      <c r="G467" s="240"/>
      <c r="H467" s="240"/>
      <c r="I467" s="240"/>
      <c r="J467" s="240"/>
      <c r="K467" s="240"/>
      <c r="L467" s="240"/>
      <c r="M467" s="240"/>
      <c r="N467" s="240"/>
      <c r="O467" s="240"/>
      <c r="P467" s="240"/>
      <c r="Q467" s="240"/>
      <c r="R467" s="240"/>
      <c r="S467" s="240"/>
      <c r="T467" s="240"/>
      <c r="U467" s="240"/>
      <c r="V467" s="240"/>
      <c r="W467" s="240"/>
      <c r="X467" s="240"/>
      <c r="Y467" s="240"/>
      <c r="Z467" s="240"/>
      <c r="AA467" s="240"/>
      <c r="AB467" s="240"/>
      <c r="AC467" s="240"/>
      <c r="AD467" s="240"/>
      <c r="AE467" s="240"/>
      <c r="AF467" s="240"/>
      <c r="AG467" s="240"/>
      <c r="AH467" s="241">
        <v>0</v>
      </c>
      <c r="AI467" s="241"/>
      <c r="AJ467" s="241"/>
      <c r="AK467" s="241"/>
      <c r="AL467" s="241"/>
      <c r="AM467" s="241"/>
      <c r="AN467" s="241"/>
      <c r="AO467" s="241"/>
      <c r="AP467" s="241"/>
      <c r="AQ467" s="241"/>
      <c r="AR467" s="241"/>
      <c r="AS467" s="241"/>
      <c r="AT467" s="241"/>
      <c r="AU467" s="241"/>
      <c r="AV467" s="241"/>
      <c r="AW467" s="241"/>
      <c r="AX467" s="241">
        <v>0</v>
      </c>
      <c r="AY467" s="241"/>
      <c r="AZ467" s="241"/>
      <c r="BA467" s="241"/>
      <c r="BB467" s="241"/>
      <c r="BC467" s="241"/>
      <c r="BD467" s="241"/>
      <c r="BE467" s="241"/>
      <c r="BF467" s="241"/>
      <c r="BG467" s="241"/>
    </row>
    <row r="468" spans="1:59" ht="16.95" customHeight="1" x14ac:dyDescent="0.25">
      <c r="A468" s="245" t="s">
        <v>259</v>
      </c>
      <c r="B468" s="245"/>
      <c r="C468" s="245"/>
      <c r="D468" s="245"/>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c r="AA468" s="245"/>
      <c r="AB468" s="245"/>
      <c r="AC468" s="245"/>
      <c r="AD468" s="245"/>
      <c r="AE468" s="245"/>
      <c r="AF468" s="245"/>
      <c r="AG468" s="245"/>
      <c r="AH468" s="252">
        <v>0</v>
      </c>
      <c r="AI468" s="252"/>
      <c r="AJ468" s="252"/>
      <c r="AK468" s="252"/>
      <c r="AL468" s="252"/>
      <c r="AM468" s="252"/>
      <c r="AN468" s="252"/>
      <c r="AO468" s="252"/>
      <c r="AP468" s="252"/>
      <c r="AQ468" s="252"/>
      <c r="AR468" s="252"/>
      <c r="AS468" s="252"/>
      <c r="AT468" s="252"/>
      <c r="AU468" s="252"/>
      <c r="AV468" s="252"/>
      <c r="AW468" s="252"/>
      <c r="AX468" s="252">
        <v>0</v>
      </c>
      <c r="AY468" s="252"/>
      <c r="AZ468" s="252"/>
      <c r="BA468" s="252"/>
      <c r="BB468" s="252"/>
      <c r="BC468" s="252"/>
      <c r="BD468" s="252"/>
      <c r="BE468" s="252"/>
      <c r="BF468" s="252"/>
      <c r="BG468" s="252"/>
    </row>
    <row r="469" spans="1:59" ht="24.9" customHeight="1" x14ac:dyDescent="0.25">
      <c r="A469" s="250" t="s">
        <v>484</v>
      </c>
      <c r="B469" s="250"/>
      <c r="C469" s="250"/>
      <c r="D469" s="250"/>
      <c r="E469" s="250"/>
      <c r="F469" s="250"/>
      <c r="G469" s="250"/>
      <c r="H469" s="250"/>
      <c r="I469" s="250"/>
      <c r="J469" s="250"/>
      <c r="K469" s="250"/>
      <c r="L469" s="250"/>
      <c r="M469" s="250"/>
      <c r="N469" s="250"/>
      <c r="O469" s="250"/>
      <c r="P469" s="250"/>
      <c r="Q469" s="250"/>
      <c r="R469" s="250"/>
      <c r="S469" s="250"/>
      <c r="T469" s="250"/>
      <c r="U469" s="250"/>
      <c r="V469" s="250"/>
      <c r="W469" s="250"/>
      <c r="X469" s="250"/>
      <c r="Y469" s="250"/>
      <c r="Z469" s="250"/>
      <c r="AA469" s="250"/>
      <c r="AB469" s="250"/>
      <c r="AC469" s="250"/>
      <c r="AD469" s="250"/>
      <c r="AE469" s="250"/>
      <c r="AF469" s="250"/>
      <c r="AG469" s="250"/>
      <c r="AH469" s="251">
        <v>0</v>
      </c>
      <c r="AI469" s="251"/>
      <c r="AJ469" s="251"/>
      <c r="AK469" s="251"/>
      <c r="AL469" s="251"/>
      <c r="AM469" s="251"/>
      <c r="AN469" s="251"/>
      <c r="AO469" s="251"/>
      <c r="AP469" s="251"/>
      <c r="AQ469" s="251"/>
      <c r="AR469" s="251"/>
      <c r="AS469" s="251"/>
      <c r="AT469" s="251"/>
      <c r="AU469" s="251"/>
      <c r="AV469" s="251"/>
      <c r="AW469" s="251"/>
      <c r="AX469" s="251">
        <v>0</v>
      </c>
      <c r="AY469" s="251"/>
      <c r="AZ469" s="251"/>
      <c r="BA469" s="251"/>
      <c r="BB469" s="251"/>
      <c r="BC469" s="251"/>
      <c r="BD469" s="251"/>
      <c r="BE469" s="251"/>
      <c r="BF469" s="251"/>
      <c r="BG469" s="251"/>
    </row>
    <row r="470" spans="1:59" ht="5.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7.7" customHeight="1" x14ac:dyDescent="0.25">
      <c r="A471" s="244" t="s">
        <v>485</v>
      </c>
      <c r="B471" s="244"/>
      <c r="C471" s="244"/>
      <c r="D471" s="244"/>
      <c r="E471" s="244"/>
      <c r="F471" s="244"/>
      <c r="G471" s="244"/>
      <c r="H471" s="244"/>
      <c r="I471" s="244"/>
      <c r="J471" s="244"/>
      <c r="K471" s="244"/>
      <c r="L471" s="244"/>
      <c r="M471" s="244"/>
      <c r="N471" s="244"/>
      <c r="O471" s="244"/>
      <c r="P471" s="244"/>
      <c r="Q471" s="244"/>
      <c r="R471" s="244"/>
      <c r="S471" s="244"/>
      <c r="T471" s="244"/>
      <c r="U471" s="244"/>
      <c r="V471" s="244"/>
      <c r="W471" s="244"/>
      <c r="X471" s="244"/>
      <c r="Y471" s="244"/>
      <c r="Z471" s="244"/>
      <c r="AA471" s="244"/>
      <c r="AB471" s="244"/>
      <c r="AC471" s="244"/>
      <c r="AD471" s="244"/>
      <c r="AE471" s="244"/>
      <c r="AF471" s="244"/>
      <c r="AG471" s="244"/>
      <c r="AH471" s="244"/>
      <c r="AI471" s="244"/>
      <c r="AJ471" s="244"/>
      <c r="AK471" s="244"/>
      <c r="AL471" s="244"/>
      <c r="AM471" s="244"/>
      <c r="AN471" s="244"/>
      <c r="AO471" s="244"/>
      <c r="AP471" s="244"/>
      <c r="AQ471" s="244"/>
      <c r="AR471" s="244"/>
      <c r="AS471" s="244"/>
      <c r="AT471" s="244"/>
      <c r="AU471" s="244"/>
      <c r="AV471" s="244"/>
      <c r="AW471" s="244"/>
      <c r="AX471" s="244"/>
      <c r="AY471" s="244"/>
      <c r="AZ471" s="244"/>
      <c r="BA471" s="244"/>
      <c r="BB471" s="244"/>
      <c r="BC471" s="244"/>
      <c r="BD471" s="244"/>
      <c r="BE471" s="244"/>
      <c r="BF471" s="244"/>
      <c r="BG471" s="244"/>
    </row>
    <row r="472" spans="1:59" ht="16.95" customHeight="1" x14ac:dyDescent="0.25">
      <c r="A472" s="274" t="s">
        <v>486</v>
      </c>
      <c r="B472" s="274"/>
      <c r="C472" s="274"/>
      <c r="D472" s="274"/>
      <c r="E472" s="274"/>
      <c r="F472" s="274"/>
      <c r="G472" s="274"/>
      <c r="H472" s="274"/>
      <c r="I472" s="274"/>
      <c r="J472" s="274"/>
      <c r="K472" s="274"/>
      <c r="L472" s="274"/>
      <c r="M472" s="274"/>
      <c r="N472" s="274"/>
      <c r="O472" s="274"/>
      <c r="P472" s="274"/>
      <c r="Q472" s="274"/>
      <c r="R472" s="274"/>
      <c r="S472" s="274"/>
      <c r="T472" s="274"/>
      <c r="U472" s="274"/>
      <c r="V472" s="274"/>
      <c r="W472" s="274"/>
      <c r="X472" s="274"/>
      <c r="Y472" s="274"/>
      <c r="Z472" s="274"/>
      <c r="AA472" s="274"/>
      <c r="AB472" s="274"/>
      <c r="AC472" s="274"/>
      <c r="AD472" s="274"/>
      <c r="AE472" s="274"/>
      <c r="AF472" s="274"/>
      <c r="AG472" s="274"/>
      <c r="AH472" s="274"/>
      <c r="AI472" s="274"/>
      <c r="AJ472" s="274"/>
      <c r="AK472" s="274"/>
      <c r="AL472" s="274"/>
      <c r="AM472" s="274"/>
      <c r="AN472" s="274"/>
      <c r="AO472" s="274"/>
      <c r="AP472" s="274"/>
      <c r="AQ472" s="274"/>
      <c r="AR472" s="274"/>
      <c r="AS472" s="274"/>
      <c r="AT472" s="274"/>
      <c r="AU472" s="274"/>
      <c r="AV472" s="274"/>
      <c r="AW472" s="274"/>
      <c r="AX472" s="274"/>
      <c r="AY472" s="274"/>
      <c r="AZ472" s="274"/>
      <c r="BA472" s="274"/>
      <c r="BB472" s="274"/>
      <c r="BC472" s="274"/>
      <c r="BD472" s="274"/>
      <c r="BE472" s="274"/>
      <c r="BF472" s="274"/>
      <c r="BG472" s="274"/>
    </row>
    <row r="473" spans="1:59" ht="15" customHeight="1" x14ac:dyDescent="0.25">
      <c r="A473" s="275" t="s">
        <v>253</v>
      </c>
      <c r="B473" s="275"/>
      <c r="C473" s="269" t="s">
        <v>254</v>
      </c>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t="s">
        <v>255</v>
      </c>
      <c r="AE473" s="269"/>
      <c r="AF473" s="269"/>
      <c r="AG473" s="269"/>
      <c r="AH473" s="269"/>
      <c r="AI473" s="269"/>
      <c r="AJ473" s="269"/>
      <c r="AK473" s="269"/>
      <c r="AL473" s="269"/>
      <c r="AM473" s="269"/>
      <c r="AN473" s="269"/>
      <c r="AO473" s="269"/>
      <c r="AP473" s="269"/>
      <c r="AQ473" s="269"/>
      <c r="AR473" s="269"/>
      <c r="AS473" s="269"/>
      <c r="AT473" s="269"/>
      <c r="AU473" s="269"/>
      <c r="AV473" s="269"/>
      <c r="AW473" s="269"/>
      <c r="AX473" s="269"/>
      <c r="AY473" s="269"/>
      <c r="AZ473" s="269"/>
      <c r="BA473" s="269"/>
      <c r="BB473" s="269"/>
      <c r="BC473" s="269"/>
      <c r="BD473" s="269"/>
      <c r="BE473" s="269"/>
      <c r="BF473" s="269"/>
      <c r="BG473" s="269"/>
    </row>
    <row r="474" spans="1:59" ht="15" customHeight="1" x14ac:dyDescent="0.25">
      <c r="A474" s="273"/>
      <c r="B474" s="273"/>
      <c r="C474" s="273" t="s">
        <v>291</v>
      </c>
      <c r="D474" s="273"/>
      <c r="E474" s="273"/>
      <c r="F474" s="273"/>
      <c r="G474" s="273"/>
      <c r="H474" s="273"/>
      <c r="I474" s="273"/>
      <c r="J474" s="273"/>
      <c r="K474" s="273"/>
      <c r="L474" s="273"/>
      <c r="M474" s="273"/>
      <c r="N474" s="273"/>
      <c r="O474" s="273"/>
      <c r="P474" s="273" t="s">
        <v>487</v>
      </c>
      <c r="Q474" s="273"/>
      <c r="R474" s="273"/>
      <c r="S474" s="273"/>
      <c r="T474" s="273"/>
      <c r="U474" s="273" t="s">
        <v>488</v>
      </c>
      <c r="V474" s="273"/>
      <c r="W474" s="273"/>
      <c r="X474" s="273"/>
      <c r="Y474" s="273"/>
      <c r="Z474" s="273"/>
      <c r="AA474" s="273"/>
      <c r="AB474" s="273"/>
      <c r="AC474" s="273"/>
      <c r="AD474" s="273" t="s">
        <v>291</v>
      </c>
      <c r="AE474" s="273"/>
      <c r="AF474" s="273"/>
      <c r="AG474" s="273"/>
      <c r="AH474" s="273"/>
      <c r="AI474" s="273"/>
      <c r="AJ474" s="273"/>
      <c r="AK474" s="273"/>
      <c r="AL474" s="273"/>
      <c r="AM474" s="273"/>
      <c r="AN474" s="273"/>
      <c r="AO474" s="273"/>
      <c r="AP474" s="273"/>
      <c r="AQ474" s="273"/>
      <c r="AR474" s="273"/>
      <c r="AS474" s="273"/>
      <c r="AT474" s="273"/>
      <c r="AU474" s="273" t="s">
        <v>487</v>
      </c>
      <c r="AV474" s="273"/>
      <c r="AW474" s="273"/>
      <c r="AX474" s="273"/>
      <c r="AY474" s="273"/>
      <c r="AZ474" s="273"/>
      <c r="BA474" s="273"/>
      <c r="BB474" s="273"/>
      <c r="BC474" s="273"/>
      <c r="BD474" s="273" t="s">
        <v>488</v>
      </c>
      <c r="BE474" s="273"/>
      <c r="BF474" s="273"/>
      <c r="BG474" s="273"/>
    </row>
    <row r="475" spans="1:59" ht="23.25" customHeight="1" x14ac:dyDescent="0.25">
      <c r="A475" s="246" t="s">
        <v>489</v>
      </c>
      <c r="B475" s="246"/>
      <c r="C475" s="247">
        <v>0</v>
      </c>
      <c r="D475" s="247"/>
      <c r="E475" s="247"/>
      <c r="F475" s="247"/>
      <c r="G475" s="247"/>
      <c r="H475" s="247"/>
      <c r="I475" s="247"/>
      <c r="J475" s="247"/>
      <c r="K475" s="247"/>
      <c r="L475" s="247"/>
      <c r="M475" s="247"/>
      <c r="N475" s="247"/>
      <c r="O475" s="247"/>
      <c r="P475" s="247">
        <v>0</v>
      </c>
      <c r="Q475" s="247"/>
      <c r="R475" s="247"/>
      <c r="S475" s="247"/>
      <c r="T475" s="247"/>
      <c r="U475" s="246"/>
      <c r="V475" s="246"/>
      <c r="W475" s="246"/>
      <c r="X475" s="246"/>
      <c r="Y475" s="246"/>
      <c r="Z475" s="246"/>
      <c r="AA475" s="246"/>
      <c r="AB475" s="246"/>
      <c r="AC475" s="246"/>
      <c r="AD475" s="247">
        <v>0</v>
      </c>
      <c r="AE475" s="247"/>
      <c r="AF475" s="247"/>
      <c r="AG475" s="247"/>
      <c r="AH475" s="247"/>
      <c r="AI475" s="247"/>
      <c r="AJ475" s="247"/>
      <c r="AK475" s="247"/>
      <c r="AL475" s="247"/>
      <c r="AM475" s="247"/>
      <c r="AN475" s="247"/>
      <c r="AO475" s="247"/>
      <c r="AP475" s="247"/>
      <c r="AQ475" s="247"/>
      <c r="AR475" s="247"/>
      <c r="AS475" s="247"/>
      <c r="AT475" s="247"/>
      <c r="AU475" s="247">
        <v>0</v>
      </c>
      <c r="AV475" s="247"/>
      <c r="AW475" s="247"/>
      <c r="AX475" s="247"/>
      <c r="AY475" s="247"/>
      <c r="AZ475" s="247"/>
      <c r="BA475" s="247"/>
      <c r="BB475" s="247"/>
      <c r="BC475" s="247"/>
      <c r="BD475" s="246"/>
      <c r="BE475" s="246"/>
      <c r="BF475" s="246"/>
      <c r="BG475" s="246"/>
    </row>
    <row r="476" spans="1:59" ht="23.25" customHeight="1" x14ac:dyDescent="0.25">
      <c r="A476" s="242" t="s">
        <v>490</v>
      </c>
      <c r="B476" s="242"/>
      <c r="C476" s="243">
        <v>0</v>
      </c>
      <c r="D476" s="243"/>
      <c r="E476" s="243"/>
      <c r="F476" s="243"/>
      <c r="G476" s="243"/>
      <c r="H476" s="243"/>
      <c r="I476" s="243"/>
      <c r="J476" s="243"/>
      <c r="K476" s="243"/>
      <c r="L476" s="243"/>
      <c r="M476" s="243"/>
      <c r="N476" s="243"/>
      <c r="O476" s="243"/>
      <c r="P476" s="243">
        <v>0</v>
      </c>
      <c r="Q476" s="243"/>
      <c r="R476" s="243"/>
      <c r="S476" s="243"/>
      <c r="T476" s="243"/>
      <c r="U476" s="242"/>
      <c r="V476" s="242"/>
      <c r="W476" s="242"/>
      <c r="X476" s="242"/>
      <c r="Y476" s="242"/>
      <c r="Z476" s="242"/>
      <c r="AA476" s="242"/>
      <c r="AB476" s="242"/>
      <c r="AC476" s="242"/>
      <c r="AD476" s="243">
        <v>0</v>
      </c>
      <c r="AE476" s="243"/>
      <c r="AF476" s="243"/>
      <c r="AG476" s="243"/>
      <c r="AH476" s="243"/>
      <c r="AI476" s="243"/>
      <c r="AJ476" s="243"/>
      <c r="AK476" s="243"/>
      <c r="AL476" s="243"/>
      <c r="AM476" s="243"/>
      <c r="AN476" s="243"/>
      <c r="AO476" s="243"/>
      <c r="AP476" s="243"/>
      <c r="AQ476" s="243"/>
      <c r="AR476" s="243"/>
      <c r="AS476" s="243"/>
      <c r="AT476" s="243"/>
      <c r="AU476" s="243">
        <v>0</v>
      </c>
      <c r="AV476" s="243"/>
      <c r="AW476" s="243"/>
      <c r="AX476" s="243"/>
      <c r="AY476" s="243"/>
      <c r="AZ476" s="243"/>
      <c r="BA476" s="243"/>
      <c r="BB476" s="243"/>
      <c r="BC476" s="243"/>
      <c r="BD476" s="242"/>
      <c r="BE476" s="242"/>
      <c r="BF476" s="242"/>
      <c r="BG476" s="242"/>
    </row>
    <row r="477" spans="1:59" ht="25.65" customHeight="1" x14ac:dyDescent="0.25">
      <c r="A477" s="242" t="s">
        <v>491</v>
      </c>
      <c r="B477" s="242"/>
      <c r="C477" s="243">
        <v>0</v>
      </c>
      <c r="D477" s="243"/>
      <c r="E477" s="243"/>
      <c r="F477" s="243"/>
      <c r="G477" s="243"/>
      <c r="H477" s="243"/>
      <c r="I477" s="243"/>
      <c r="J477" s="243"/>
      <c r="K477" s="243"/>
      <c r="L477" s="243"/>
      <c r="M477" s="243"/>
      <c r="N477" s="243"/>
      <c r="O477" s="243"/>
      <c r="P477" s="243">
        <v>0</v>
      </c>
      <c r="Q477" s="243"/>
      <c r="R477" s="243"/>
      <c r="S477" s="243"/>
      <c r="T477" s="243"/>
      <c r="U477" s="242"/>
      <c r="V477" s="242"/>
      <c r="W477" s="242"/>
      <c r="X477" s="242"/>
      <c r="Y477" s="242"/>
      <c r="Z477" s="242"/>
      <c r="AA477" s="242"/>
      <c r="AB477" s="242"/>
      <c r="AC477" s="242"/>
      <c r="AD477" s="243">
        <v>0</v>
      </c>
      <c r="AE477" s="243"/>
      <c r="AF477" s="243"/>
      <c r="AG477" s="243"/>
      <c r="AH477" s="243"/>
      <c r="AI477" s="243"/>
      <c r="AJ477" s="243"/>
      <c r="AK477" s="243"/>
      <c r="AL477" s="243"/>
      <c r="AM477" s="243"/>
      <c r="AN477" s="243"/>
      <c r="AO477" s="243"/>
      <c r="AP477" s="243"/>
      <c r="AQ477" s="243"/>
      <c r="AR477" s="243"/>
      <c r="AS477" s="243"/>
      <c r="AT477" s="243"/>
      <c r="AU477" s="243">
        <v>0</v>
      </c>
      <c r="AV477" s="243"/>
      <c r="AW477" s="243"/>
      <c r="AX477" s="243"/>
      <c r="AY477" s="243"/>
      <c r="AZ477" s="243"/>
      <c r="BA477" s="243"/>
      <c r="BB477" s="243"/>
      <c r="BC477" s="243"/>
      <c r="BD477" s="242"/>
      <c r="BE477" s="242"/>
      <c r="BF477" s="242"/>
      <c r="BG477" s="242"/>
    </row>
    <row r="478" spans="1:59" ht="24.9" customHeight="1" x14ac:dyDescent="0.25">
      <c r="A478" s="240" t="s">
        <v>492</v>
      </c>
      <c r="B478" s="240"/>
      <c r="C478" s="241">
        <v>0</v>
      </c>
      <c r="D478" s="241"/>
      <c r="E478" s="241"/>
      <c r="F478" s="241"/>
      <c r="G478" s="241"/>
      <c r="H478" s="241"/>
      <c r="I478" s="241"/>
      <c r="J478" s="241"/>
      <c r="K478" s="241"/>
      <c r="L478" s="241"/>
      <c r="M478" s="241"/>
      <c r="N478" s="241"/>
      <c r="O478" s="241"/>
      <c r="P478" s="241">
        <v>0</v>
      </c>
      <c r="Q478" s="241"/>
      <c r="R478" s="241"/>
      <c r="S478" s="241"/>
      <c r="T478" s="241"/>
      <c r="U478" s="240"/>
      <c r="V478" s="240"/>
      <c r="W478" s="240"/>
      <c r="X478" s="240"/>
      <c r="Y478" s="240"/>
      <c r="Z478" s="240"/>
      <c r="AA478" s="240"/>
      <c r="AB478" s="240"/>
      <c r="AC478" s="240"/>
      <c r="AD478" s="241">
        <v>0</v>
      </c>
      <c r="AE478" s="241"/>
      <c r="AF478" s="241"/>
      <c r="AG478" s="241"/>
      <c r="AH478" s="241"/>
      <c r="AI478" s="241"/>
      <c r="AJ478" s="241"/>
      <c r="AK478" s="241"/>
      <c r="AL478" s="241"/>
      <c r="AM478" s="241"/>
      <c r="AN478" s="241"/>
      <c r="AO478" s="241"/>
      <c r="AP478" s="241"/>
      <c r="AQ478" s="241"/>
      <c r="AR478" s="241"/>
      <c r="AS478" s="241"/>
      <c r="AT478" s="241"/>
      <c r="AU478" s="241">
        <v>0</v>
      </c>
      <c r="AV478" s="241"/>
      <c r="AW478" s="241"/>
      <c r="AX478" s="241"/>
      <c r="AY478" s="241"/>
      <c r="AZ478" s="241"/>
      <c r="BA478" s="241"/>
      <c r="BB478" s="241"/>
      <c r="BC478" s="241"/>
      <c r="BD478" s="240"/>
      <c r="BE478" s="240"/>
      <c r="BF478" s="240"/>
      <c r="BG478" s="240"/>
    </row>
    <row r="479" spans="1:59" ht="15.75" customHeight="1" x14ac:dyDescent="0.25">
      <c r="A479" s="245" t="s">
        <v>259</v>
      </c>
      <c r="B479" s="245"/>
      <c r="C479" s="252">
        <v>0</v>
      </c>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v>0</v>
      </c>
      <c r="AE479" s="252"/>
      <c r="AF479" s="252"/>
      <c r="AG479" s="252"/>
      <c r="AH479" s="252"/>
      <c r="AI479" s="252"/>
      <c r="AJ479" s="252"/>
      <c r="AK479" s="252"/>
      <c r="AL479" s="252"/>
      <c r="AM479" s="252"/>
      <c r="AN479" s="252"/>
      <c r="AO479" s="252"/>
      <c r="AP479" s="252"/>
      <c r="AQ479" s="252"/>
      <c r="AR479" s="252"/>
      <c r="AS479" s="252"/>
      <c r="AT479" s="252"/>
      <c r="AU479" s="252"/>
      <c r="AV479" s="252"/>
      <c r="AW479" s="252"/>
      <c r="AX479" s="252"/>
      <c r="AY479" s="252"/>
      <c r="AZ479" s="252"/>
      <c r="BA479" s="252"/>
      <c r="BB479" s="252"/>
      <c r="BC479" s="252"/>
      <c r="BD479" s="252"/>
      <c r="BE479" s="252"/>
      <c r="BF479" s="252"/>
      <c r="BG479" s="252"/>
    </row>
    <row r="480" spans="1:59" ht="60" customHeight="1" x14ac:dyDescent="0.25">
      <c r="A480" s="246" t="s">
        <v>493</v>
      </c>
      <c r="B480" s="246"/>
      <c r="C480" s="247">
        <v>0</v>
      </c>
      <c r="D480" s="247"/>
      <c r="E480" s="247"/>
      <c r="F480" s="247"/>
      <c r="G480" s="247"/>
      <c r="H480" s="247"/>
      <c r="I480" s="247"/>
      <c r="J480" s="247"/>
      <c r="K480" s="247"/>
      <c r="L480" s="247"/>
      <c r="M480" s="247"/>
      <c r="N480" s="247"/>
      <c r="O480" s="247"/>
      <c r="P480" s="247">
        <v>0</v>
      </c>
      <c r="Q480" s="247"/>
      <c r="R480" s="247"/>
      <c r="S480" s="247"/>
      <c r="T480" s="247"/>
      <c r="U480" s="246"/>
      <c r="V480" s="246"/>
      <c r="W480" s="246"/>
      <c r="X480" s="246"/>
      <c r="Y480" s="246"/>
      <c r="Z480" s="246"/>
      <c r="AA480" s="246"/>
      <c r="AB480" s="246"/>
      <c r="AC480" s="246"/>
      <c r="AD480" s="247">
        <v>0</v>
      </c>
      <c r="AE480" s="247"/>
      <c r="AF480" s="247"/>
      <c r="AG480" s="247"/>
      <c r="AH480" s="247"/>
      <c r="AI480" s="247"/>
      <c r="AJ480" s="247"/>
      <c r="AK480" s="247"/>
      <c r="AL480" s="247"/>
      <c r="AM480" s="247"/>
      <c r="AN480" s="247"/>
      <c r="AO480" s="247"/>
      <c r="AP480" s="247"/>
      <c r="AQ480" s="247"/>
      <c r="AR480" s="247"/>
      <c r="AS480" s="247"/>
      <c r="AT480" s="247"/>
      <c r="AU480" s="247">
        <v>0</v>
      </c>
      <c r="AV480" s="247"/>
      <c r="AW480" s="247"/>
      <c r="AX480" s="247"/>
      <c r="AY480" s="247"/>
      <c r="AZ480" s="247"/>
      <c r="BA480" s="247"/>
      <c r="BB480" s="247"/>
      <c r="BC480" s="247"/>
      <c r="BD480" s="246"/>
      <c r="BE480" s="246"/>
      <c r="BF480" s="246"/>
      <c r="BG480" s="246"/>
    </row>
    <row r="481" spans="1:59" ht="15" customHeight="1" x14ac:dyDescent="0.25">
      <c r="A481" s="245" t="s">
        <v>259</v>
      </c>
      <c r="B481" s="245"/>
      <c r="C481" s="252">
        <v>0</v>
      </c>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v>0</v>
      </c>
      <c r="AE481" s="252"/>
      <c r="AF481" s="252"/>
      <c r="AG481" s="252"/>
      <c r="AH481" s="252"/>
      <c r="AI481" s="252"/>
      <c r="AJ481" s="252"/>
      <c r="AK481" s="252"/>
      <c r="AL481" s="252"/>
      <c r="AM481" s="252"/>
      <c r="AN481" s="252"/>
      <c r="AO481" s="252"/>
      <c r="AP481" s="252"/>
      <c r="AQ481" s="252"/>
      <c r="AR481" s="252"/>
      <c r="AS481" s="252"/>
      <c r="AT481" s="252"/>
      <c r="AU481" s="252"/>
      <c r="AV481" s="252"/>
      <c r="AW481" s="252"/>
      <c r="AX481" s="252"/>
      <c r="AY481" s="252"/>
      <c r="AZ481" s="252"/>
      <c r="BA481" s="252"/>
      <c r="BB481" s="252"/>
      <c r="BC481" s="252"/>
      <c r="BD481" s="252"/>
      <c r="BE481" s="252"/>
      <c r="BF481" s="252"/>
      <c r="BG481" s="252"/>
    </row>
    <row r="482" spans="1:59" ht="8.85" customHeight="1" x14ac:dyDescent="0.25">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row>
    <row r="483" spans="1:59" ht="17.7" customHeight="1" x14ac:dyDescent="0.25">
      <c r="A483" s="239" t="s">
        <v>494</v>
      </c>
      <c r="B483" s="239"/>
      <c r="C483" s="239"/>
      <c r="D483" s="239"/>
      <c r="E483" s="239"/>
      <c r="F483" s="239"/>
      <c r="G483" s="239"/>
      <c r="H483" s="239"/>
      <c r="I483" s="239"/>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39"/>
      <c r="AL483" s="239"/>
      <c r="AM483" s="239"/>
      <c r="AN483" s="239"/>
      <c r="AO483" s="239"/>
      <c r="AP483" s="239"/>
      <c r="AQ483" s="239"/>
      <c r="AR483" s="239"/>
      <c r="AS483" s="239"/>
      <c r="AT483" s="239"/>
      <c r="AU483" s="239"/>
      <c r="AV483" s="239"/>
      <c r="AW483" s="239"/>
      <c r="AX483" s="239"/>
      <c r="AY483" s="239"/>
      <c r="AZ483" s="239"/>
      <c r="BA483" s="239"/>
      <c r="BB483" s="239"/>
      <c r="BC483" s="239"/>
      <c r="BD483" s="239"/>
      <c r="BE483" s="239"/>
      <c r="BF483" s="239"/>
      <c r="BG483" s="239"/>
    </row>
    <row r="484" spans="1:59" ht="16.95" customHeight="1" x14ac:dyDescent="0.25">
      <c r="A484" s="236" t="s">
        <v>495</v>
      </c>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6"/>
      <c r="AY484" s="236"/>
      <c r="AZ484" s="236"/>
      <c r="BA484" s="236"/>
      <c r="BB484" s="236"/>
      <c r="BC484" s="236"/>
      <c r="BD484" s="236"/>
      <c r="BE484" s="236"/>
      <c r="BF484" s="236"/>
      <c r="BG484" s="236"/>
    </row>
    <row r="485" spans="1:59" ht="17.7" customHeight="1" x14ac:dyDescent="0.25">
      <c r="A485" s="236" t="s">
        <v>496</v>
      </c>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c r="AA485" s="236"/>
      <c r="AB485" s="236"/>
      <c r="AC485" s="236"/>
      <c r="AD485" s="236"/>
      <c r="AE485" s="236"/>
      <c r="AF485" s="236"/>
      <c r="AG485" s="236"/>
      <c r="AH485" s="236"/>
      <c r="AI485" s="236"/>
      <c r="AJ485" s="236"/>
      <c r="AK485" s="236"/>
      <c r="AL485" s="236"/>
      <c r="AM485" s="236"/>
      <c r="AN485" s="236"/>
      <c r="AO485" s="236"/>
      <c r="AP485" s="236"/>
      <c r="AQ485" s="236"/>
      <c r="AR485" s="236"/>
      <c r="AS485" s="236"/>
      <c r="AT485" s="236"/>
      <c r="AU485" s="236"/>
      <c r="AV485" s="236"/>
      <c r="AW485" s="236"/>
      <c r="AX485" s="236"/>
      <c r="AY485" s="236"/>
      <c r="AZ485" s="236"/>
      <c r="BA485" s="236"/>
      <c r="BB485" s="236"/>
      <c r="BC485" s="236"/>
      <c r="BD485" s="236"/>
      <c r="BE485" s="236"/>
      <c r="BF485" s="236"/>
      <c r="BG485" s="236"/>
    </row>
    <row r="486" spans="1:59" ht="17.7" customHeight="1" x14ac:dyDescent="0.25">
      <c r="A486" s="236" t="s">
        <v>497</v>
      </c>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c r="AA486" s="236"/>
      <c r="AB486" s="236"/>
      <c r="AC486" s="236"/>
      <c r="AD486" s="236"/>
      <c r="AE486" s="236"/>
      <c r="AF486" s="236"/>
      <c r="AG486" s="236"/>
      <c r="AH486" s="236"/>
      <c r="AI486" s="236"/>
      <c r="AJ486" s="236"/>
      <c r="AK486" s="236"/>
      <c r="AL486" s="236"/>
      <c r="AM486" s="236"/>
      <c r="AN486" s="236"/>
      <c r="AO486" s="236"/>
      <c r="AP486" s="236"/>
      <c r="AQ486" s="236"/>
      <c r="AR486" s="236"/>
      <c r="AS486" s="236"/>
      <c r="AT486" s="236"/>
      <c r="AU486" s="236"/>
      <c r="AV486" s="236"/>
      <c r="AW486" s="236"/>
      <c r="AX486" s="236"/>
      <c r="AY486" s="236"/>
      <c r="AZ486" s="236"/>
      <c r="BA486" s="236"/>
      <c r="BB486" s="236"/>
      <c r="BC486" s="236"/>
      <c r="BD486" s="236"/>
      <c r="BE486" s="236"/>
      <c r="BF486" s="236"/>
      <c r="BG486" s="236"/>
    </row>
    <row r="487" spans="1:59" ht="16.95" customHeight="1" x14ac:dyDescent="0.25">
      <c r="A487" s="236" t="s">
        <v>498</v>
      </c>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c r="AA487" s="236"/>
      <c r="AB487" s="236"/>
      <c r="AC487" s="236"/>
      <c r="AD487" s="236"/>
      <c r="AE487" s="236"/>
      <c r="AF487" s="236"/>
      <c r="AG487" s="236"/>
      <c r="AH487" s="236"/>
      <c r="AI487" s="236"/>
      <c r="AJ487" s="236"/>
      <c r="AK487" s="236"/>
      <c r="AL487" s="236"/>
      <c r="AM487" s="236"/>
      <c r="AN487" s="236"/>
      <c r="AO487" s="236"/>
      <c r="AP487" s="236"/>
      <c r="AQ487" s="236"/>
      <c r="AR487" s="236"/>
      <c r="AS487" s="236"/>
      <c r="AT487" s="236"/>
      <c r="AU487" s="236"/>
      <c r="AV487" s="236"/>
      <c r="AW487" s="236"/>
      <c r="AX487" s="236"/>
      <c r="AY487" s="236"/>
      <c r="AZ487" s="236"/>
      <c r="BA487" s="236"/>
      <c r="BB487" s="236"/>
      <c r="BC487" s="236"/>
      <c r="BD487" s="236"/>
      <c r="BE487" s="236"/>
      <c r="BF487" s="236"/>
      <c r="BG487" s="236"/>
    </row>
    <row r="488" spans="1:59" ht="17.7" customHeight="1" x14ac:dyDescent="0.25">
      <c r="A488" s="236" t="s">
        <v>499</v>
      </c>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c r="AA488" s="236"/>
      <c r="AB488" s="236"/>
      <c r="AC488" s="236"/>
      <c r="AD488" s="236"/>
      <c r="AE488" s="236"/>
      <c r="AF488" s="236"/>
      <c r="AG488" s="236"/>
      <c r="AH488" s="236"/>
      <c r="AI488" s="236"/>
      <c r="AJ488" s="236"/>
      <c r="AK488" s="236"/>
      <c r="AL488" s="236"/>
      <c r="AM488" s="236"/>
      <c r="AN488" s="236"/>
      <c r="AO488" s="236"/>
      <c r="AP488" s="236"/>
      <c r="AQ488" s="236"/>
      <c r="AR488" s="236"/>
      <c r="AS488" s="236"/>
      <c r="AT488" s="236"/>
      <c r="AU488" s="236"/>
      <c r="AV488" s="236"/>
      <c r="AW488" s="236"/>
      <c r="AX488" s="236"/>
      <c r="AY488" s="236"/>
      <c r="AZ488" s="236"/>
      <c r="BA488" s="236"/>
      <c r="BB488" s="236"/>
      <c r="BC488" s="236"/>
      <c r="BD488" s="236"/>
      <c r="BE488" s="236"/>
      <c r="BF488" s="236"/>
      <c r="BG488" s="236"/>
    </row>
    <row r="489" spans="1:59" ht="16.95" customHeight="1" x14ac:dyDescent="0.25">
      <c r="A489" s="236" t="s">
        <v>500</v>
      </c>
      <c r="B489" s="236"/>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c r="AA489" s="236"/>
      <c r="AB489" s="236"/>
      <c r="AC489" s="236"/>
      <c r="AD489" s="236"/>
      <c r="AE489" s="236"/>
      <c r="AF489" s="236"/>
      <c r="AG489" s="236"/>
      <c r="AH489" s="236"/>
      <c r="AI489" s="236"/>
      <c r="AJ489" s="236"/>
      <c r="AK489" s="236"/>
      <c r="AL489" s="236"/>
      <c r="AM489" s="236"/>
      <c r="AN489" s="236"/>
      <c r="AO489" s="236"/>
      <c r="AP489" s="236"/>
      <c r="AQ489" s="236"/>
      <c r="AR489" s="236"/>
      <c r="AS489" s="236"/>
      <c r="AT489" s="236"/>
      <c r="AU489" s="236"/>
      <c r="AV489" s="236"/>
      <c r="AW489" s="236"/>
      <c r="AX489" s="236"/>
      <c r="AY489" s="236"/>
      <c r="AZ489" s="236"/>
      <c r="BA489" s="236"/>
      <c r="BB489" s="236"/>
      <c r="BC489" s="236"/>
      <c r="BD489" s="236"/>
      <c r="BE489" s="236"/>
      <c r="BF489" s="236"/>
      <c r="BG489" s="236"/>
    </row>
    <row r="490" spans="1:59" ht="17.7" customHeight="1" x14ac:dyDescent="0.25">
      <c r="A490" s="236" t="s">
        <v>501</v>
      </c>
      <c r="B490" s="236"/>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c r="AA490" s="236"/>
      <c r="AB490" s="236"/>
      <c r="AC490" s="236"/>
      <c r="AD490" s="236"/>
      <c r="AE490" s="236"/>
      <c r="AF490" s="236"/>
      <c r="AG490" s="236"/>
      <c r="AH490" s="236"/>
      <c r="AI490" s="236"/>
      <c r="AJ490" s="236"/>
      <c r="AK490" s="236"/>
      <c r="AL490" s="236"/>
      <c r="AM490" s="236"/>
      <c r="AN490" s="236"/>
      <c r="AO490" s="236"/>
      <c r="AP490" s="236"/>
      <c r="AQ490" s="236"/>
      <c r="AR490" s="236"/>
      <c r="AS490" s="236"/>
      <c r="AT490" s="236"/>
      <c r="AU490" s="236"/>
      <c r="AV490" s="236"/>
      <c r="AW490" s="236"/>
      <c r="AX490" s="236"/>
      <c r="AY490" s="236"/>
      <c r="AZ490" s="236"/>
      <c r="BA490" s="236"/>
      <c r="BB490" s="236"/>
      <c r="BC490" s="236"/>
      <c r="BD490" s="236"/>
      <c r="BE490" s="236"/>
      <c r="BF490" s="236"/>
      <c r="BG490" s="236"/>
    </row>
    <row r="491" spans="1:59" ht="17.7" customHeight="1" x14ac:dyDescent="0.25">
      <c r="A491" s="236" t="s">
        <v>502</v>
      </c>
      <c r="B491" s="236"/>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c r="AA491" s="236"/>
      <c r="AB491" s="236"/>
      <c r="AC491" s="236"/>
      <c r="AD491" s="236"/>
      <c r="AE491" s="236"/>
      <c r="AF491" s="236"/>
      <c r="AG491" s="236"/>
      <c r="AH491" s="236"/>
      <c r="AI491" s="236"/>
      <c r="AJ491" s="236"/>
      <c r="AK491" s="236"/>
      <c r="AL491" s="236"/>
      <c r="AM491" s="236"/>
      <c r="AN491" s="236"/>
      <c r="AO491" s="236"/>
      <c r="AP491" s="236"/>
      <c r="AQ491" s="236"/>
      <c r="AR491" s="236"/>
      <c r="AS491" s="236"/>
      <c r="AT491" s="236"/>
      <c r="AU491" s="236"/>
      <c r="AV491" s="236"/>
      <c r="AW491" s="236"/>
      <c r="AX491" s="236"/>
      <c r="AY491" s="236"/>
      <c r="AZ491" s="236"/>
      <c r="BA491" s="236"/>
      <c r="BB491" s="236"/>
      <c r="BC491" s="236"/>
      <c r="BD491" s="236"/>
      <c r="BE491" s="236"/>
      <c r="BF491" s="236"/>
      <c r="BG491" s="236"/>
    </row>
    <row r="492" spans="1:59" ht="16.95" customHeight="1" x14ac:dyDescent="0.25">
      <c r="A492" s="236" t="s">
        <v>503</v>
      </c>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c r="AA492" s="236"/>
      <c r="AB492" s="236"/>
      <c r="AC492" s="236"/>
      <c r="AD492" s="236"/>
      <c r="AE492" s="236"/>
      <c r="AF492" s="236"/>
      <c r="AG492" s="236"/>
      <c r="AH492" s="236"/>
      <c r="AI492" s="236"/>
      <c r="AJ492" s="236"/>
      <c r="AK492" s="236"/>
      <c r="AL492" s="236"/>
      <c r="AM492" s="236"/>
      <c r="AN492" s="236"/>
      <c r="AO492" s="236"/>
      <c r="AP492" s="236"/>
      <c r="AQ492" s="236"/>
      <c r="AR492" s="236"/>
      <c r="AS492" s="236"/>
      <c r="AT492" s="236"/>
      <c r="AU492" s="236"/>
      <c r="AV492" s="236"/>
      <c r="AW492" s="236"/>
      <c r="AX492" s="236"/>
      <c r="AY492" s="236"/>
      <c r="AZ492" s="236"/>
      <c r="BA492" s="236"/>
      <c r="BB492" s="236"/>
      <c r="BC492" s="236"/>
      <c r="BD492" s="236"/>
      <c r="BE492" s="236"/>
      <c r="BF492" s="236"/>
      <c r="BG492" s="236"/>
    </row>
    <row r="493" spans="1:59" ht="17.7" customHeight="1" x14ac:dyDescent="0.25">
      <c r="A493" s="236" t="s">
        <v>497</v>
      </c>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c r="AA493" s="236"/>
      <c r="AB493" s="236"/>
      <c r="AC493" s="236"/>
      <c r="AD493" s="236"/>
      <c r="AE493" s="236"/>
      <c r="AF493" s="236"/>
      <c r="AG493" s="236"/>
      <c r="AH493" s="236"/>
      <c r="AI493" s="236"/>
      <c r="AJ493" s="236"/>
      <c r="AK493" s="236"/>
      <c r="AL493" s="236"/>
      <c r="AM493" s="236"/>
      <c r="AN493" s="236"/>
      <c r="AO493" s="236"/>
      <c r="AP493" s="236"/>
      <c r="AQ493" s="236"/>
      <c r="AR493" s="236"/>
      <c r="AS493" s="236"/>
      <c r="AT493" s="236"/>
      <c r="AU493" s="236"/>
      <c r="AV493" s="236"/>
      <c r="AW493" s="236"/>
      <c r="AX493" s="236"/>
      <c r="AY493" s="236"/>
      <c r="AZ493" s="236"/>
      <c r="BA493" s="236"/>
      <c r="BB493" s="236"/>
      <c r="BC493" s="236"/>
      <c r="BD493" s="236"/>
      <c r="BE493" s="236"/>
      <c r="BF493" s="236"/>
      <c r="BG493" s="236"/>
    </row>
    <row r="494" spans="1:59" ht="17.7" customHeight="1" x14ac:dyDescent="0.25">
      <c r="A494" s="236" t="s">
        <v>498</v>
      </c>
      <c r="B494" s="236"/>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c r="AA494" s="236"/>
      <c r="AB494" s="236"/>
      <c r="AC494" s="236"/>
      <c r="AD494" s="236"/>
      <c r="AE494" s="236"/>
      <c r="AF494" s="236"/>
      <c r="AG494" s="236"/>
      <c r="AH494" s="236"/>
      <c r="AI494" s="236"/>
      <c r="AJ494" s="236"/>
      <c r="AK494" s="236"/>
      <c r="AL494" s="236"/>
      <c r="AM494" s="236"/>
      <c r="AN494" s="236"/>
      <c r="AO494" s="236"/>
      <c r="AP494" s="236"/>
      <c r="AQ494" s="236"/>
      <c r="AR494" s="236"/>
      <c r="AS494" s="236"/>
      <c r="AT494" s="236"/>
      <c r="AU494" s="236"/>
      <c r="AV494" s="236"/>
      <c r="AW494" s="236"/>
      <c r="AX494" s="236"/>
      <c r="AY494" s="236"/>
      <c r="AZ494" s="236"/>
      <c r="BA494" s="236"/>
      <c r="BB494" s="236"/>
      <c r="BC494" s="236"/>
      <c r="BD494" s="236"/>
      <c r="BE494" s="236"/>
      <c r="BF494" s="236"/>
      <c r="BG494" s="236"/>
    </row>
    <row r="495" spans="1:59" ht="16.95" customHeight="1" x14ac:dyDescent="0.25">
      <c r="A495" s="236" t="s">
        <v>499</v>
      </c>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c r="AA495" s="236"/>
      <c r="AB495" s="236"/>
      <c r="AC495" s="236"/>
      <c r="AD495" s="236"/>
      <c r="AE495" s="236"/>
      <c r="AF495" s="236"/>
      <c r="AG495" s="236"/>
      <c r="AH495" s="236"/>
      <c r="AI495" s="236"/>
      <c r="AJ495" s="236"/>
      <c r="AK495" s="236"/>
      <c r="AL495" s="236"/>
      <c r="AM495" s="236"/>
      <c r="AN495" s="236"/>
      <c r="AO495" s="236"/>
      <c r="AP495" s="236"/>
      <c r="AQ495" s="236"/>
      <c r="AR495" s="236"/>
      <c r="AS495" s="236"/>
      <c r="AT495" s="236"/>
      <c r="AU495" s="236"/>
      <c r="AV495" s="236"/>
      <c r="AW495" s="236"/>
      <c r="AX495" s="236"/>
      <c r="AY495" s="236"/>
      <c r="AZ495" s="236"/>
      <c r="BA495" s="236"/>
      <c r="BB495" s="236"/>
      <c r="BC495" s="236"/>
      <c r="BD495" s="236"/>
      <c r="BE495" s="236"/>
      <c r="BF495" s="236"/>
      <c r="BG495" s="236"/>
    </row>
    <row r="496" spans="1:59" ht="17.7" customHeight="1" x14ac:dyDescent="0.25">
      <c r="A496" s="236" t="s">
        <v>500</v>
      </c>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c r="AA496" s="236"/>
      <c r="AB496" s="236"/>
      <c r="AC496" s="236"/>
      <c r="AD496" s="236"/>
      <c r="AE496" s="236"/>
      <c r="AF496" s="236"/>
      <c r="AG496" s="236"/>
      <c r="AH496" s="236"/>
      <c r="AI496" s="236"/>
      <c r="AJ496" s="236"/>
      <c r="AK496" s="236"/>
      <c r="AL496" s="236"/>
      <c r="AM496" s="236"/>
      <c r="AN496" s="236"/>
      <c r="AO496" s="236"/>
      <c r="AP496" s="236"/>
      <c r="AQ496" s="236"/>
      <c r="AR496" s="236"/>
      <c r="AS496" s="236"/>
      <c r="AT496" s="236"/>
      <c r="AU496" s="236"/>
      <c r="AV496" s="236"/>
      <c r="AW496" s="236"/>
      <c r="AX496" s="236"/>
      <c r="AY496" s="236"/>
      <c r="AZ496" s="236"/>
      <c r="BA496" s="236"/>
      <c r="BB496" s="236"/>
      <c r="BC496" s="236"/>
      <c r="BD496" s="236"/>
      <c r="BE496" s="236"/>
      <c r="BF496" s="236"/>
      <c r="BG496" s="236"/>
    </row>
    <row r="497" spans="1:59" ht="17.7" customHeight="1" x14ac:dyDescent="0.25">
      <c r="A497" s="236" t="s">
        <v>501</v>
      </c>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c r="AA497" s="236"/>
      <c r="AB497" s="236"/>
      <c r="AC497" s="236"/>
      <c r="AD497" s="236"/>
      <c r="AE497" s="236"/>
      <c r="AF497" s="236"/>
      <c r="AG497" s="236"/>
      <c r="AH497" s="236"/>
      <c r="AI497" s="236"/>
      <c r="AJ497" s="236"/>
      <c r="AK497" s="236"/>
      <c r="AL497" s="236"/>
      <c r="AM497" s="236"/>
      <c r="AN497" s="236"/>
      <c r="AO497" s="236"/>
      <c r="AP497" s="236"/>
      <c r="AQ497" s="236"/>
      <c r="AR497" s="236"/>
      <c r="AS497" s="236"/>
      <c r="AT497" s="236"/>
      <c r="AU497" s="236"/>
      <c r="AV497" s="236"/>
      <c r="AW497" s="236"/>
      <c r="AX497" s="236"/>
      <c r="AY497" s="236"/>
      <c r="AZ497" s="236"/>
      <c r="BA497" s="236"/>
      <c r="BB497" s="236"/>
      <c r="BC497" s="236"/>
      <c r="BD497" s="236"/>
      <c r="BE497" s="236"/>
      <c r="BF497" s="236"/>
      <c r="BG497" s="236"/>
    </row>
    <row r="498" spans="1:59" ht="16.95" customHeight="1" x14ac:dyDescent="0.25">
      <c r="A498" s="236" t="s">
        <v>504</v>
      </c>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236"/>
      <c r="AL498" s="236"/>
      <c r="AM498" s="236"/>
      <c r="AN498" s="236"/>
      <c r="AO498" s="236"/>
      <c r="AP498" s="236"/>
      <c r="AQ498" s="236"/>
      <c r="AR498" s="236"/>
      <c r="AS498" s="236"/>
      <c r="AT498" s="236"/>
      <c r="AU498" s="236"/>
      <c r="AV498" s="236"/>
      <c r="AW498" s="236"/>
      <c r="AX498" s="236"/>
      <c r="AY498" s="236"/>
      <c r="AZ498" s="236"/>
      <c r="BA498" s="236"/>
      <c r="BB498" s="236"/>
      <c r="BC498" s="236"/>
      <c r="BD498" s="236"/>
      <c r="BE498" s="236"/>
      <c r="BF498" s="236"/>
      <c r="BG498" s="236"/>
    </row>
    <row r="499" spans="1:59" ht="30.15" customHeight="1" x14ac:dyDescent="0.25">
      <c r="A499" s="236" t="s">
        <v>505</v>
      </c>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c r="AA499" s="236"/>
      <c r="AB499" s="236"/>
      <c r="AC499" s="236"/>
      <c r="AD499" s="236"/>
      <c r="AE499" s="236"/>
      <c r="AF499" s="236"/>
      <c r="AG499" s="236"/>
      <c r="AH499" s="236"/>
      <c r="AI499" s="236"/>
      <c r="AJ499" s="236"/>
      <c r="AK499" s="236"/>
      <c r="AL499" s="236"/>
      <c r="AM499" s="236"/>
      <c r="AN499" s="236"/>
      <c r="AO499" s="236"/>
      <c r="AP499" s="236"/>
      <c r="AQ499" s="236"/>
      <c r="AR499" s="236"/>
      <c r="AS499" s="236"/>
      <c r="AT499" s="236"/>
      <c r="AU499" s="236"/>
      <c r="AV499" s="236"/>
      <c r="AW499" s="236"/>
      <c r="AX499" s="236"/>
      <c r="AY499" s="236"/>
      <c r="AZ499" s="236"/>
      <c r="BA499" s="236"/>
      <c r="BB499" s="236"/>
      <c r="BC499" s="236"/>
      <c r="BD499" s="236"/>
      <c r="BE499" s="236"/>
      <c r="BF499" s="236"/>
      <c r="BG499" s="236"/>
    </row>
    <row r="500" spans="1:59" ht="16.95" customHeight="1" x14ac:dyDescent="0.25">
      <c r="A500" s="236" t="s">
        <v>506</v>
      </c>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c r="AA500" s="236"/>
      <c r="AB500" s="236"/>
      <c r="AC500" s="236"/>
      <c r="AD500" s="236"/>
      <c r="AE500" s="236"/>
      <c r="AF500" s="236"/>
      <c r="AG500" s="236"/>
      <c r="AH500" s="236"/>
      <c r="AI500" s="236"/>
      <c r="AJ500" s="236"/>
      <c r="AK500" s="236"/>
      <c r="AL500" s="236"/>
      <c r="AM500" s="236"/>
      <c r="AN500" s="236"/>
      <c r="AO500" s="236"/>
      <c r="AP500" s="236"/>
      <c r="AQ500" s="236"/>
      <c r="AR500" s="236"/>
      <c r="AS500" s="236"/>
      <c r="AT500" s="236"/>
      <c r="AU500" s="236"/>
      <c r="AV500" s="236"/>
      <c r="AW500" s="236"/>
      <c r="AX500" s="236"/>
      <c r="AY500" s="236"/>
      <c r="AZ500" s="236"/>
      <c r="BA500" s="236"/>
      <c r="BB500" s="236"/>
      <c r="BC500" s="236"/>
      <c r="BD500" s="236"/>
      <c r="BE500" s="236"/>
      <c r="BF500" s="236"/>
      <c r="BG500" s="236"/>
    </row>
    <row r="501" spans="1:59" ht="17.7" customHeight="1" x14ac:dyDescent="0.25">
      <c r="A501" s="236" t="s">
        <v>507</v>
      </c>
      <c r="B501" s="236"/>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c r="AA501" s="236"/>
      <c r="AB501" s="236"/>
      <c r="AC501" s="236"/>
      <c r="AD501" s="236"/>
      <c r="AE501" s="236"/>
      <c r="AF501" s="236"/>
      <c r="AG501" s="236"/>
      <c r="AH501" s="236"/>
      <c r="AI501" s="236"/>
      <c r="AJ501" s="236"/>
      <c r="AK501" s="236"/>
      <c r="AL501" s="236"/>
      <c r="AM501" s="236"/>
      <c r="AN501" s="236"/>
      <c r="AO501" s="236"/>
      <c r="AP501" s="236"/>
      <c r="AQ501" s="236"/>
      <c r="AR501" s="236"/>
      <c r="AS501" s="236"/>
      <c r="AT501" s="236"/>
      <c r="AU501" s="236"/>
      <c r="AV501" s="236"/>
      <c r="AW501" s="236"/>
      <c r="AX501" s="236"/>
      <c r="AY501" s="236"/>
      <c r="AZ501" s="236"/>
      <c r="BA501" s="236"/>
      <c r="BB501" s="236"/>
      <c r="BC501" s="236"/>
      <c r="BD501" s="236"/>
      <c r="BE501" s="236"/>
      <c r="BF501" s="236"/>
      <c r="BG501" s="236"/>
    </row>
    <row r="502" spans="1:59" ht="17.7" customHeight="1" x14ac:dyDescent="0.25">
      <c r="A502" s="236" t="s">
        <v>508</v>
      </c>
      <c r="B502" s="236"/>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c r="AA502" s="236"/>
      <c r="AB502" s="236"/>
      <c r="AC502" s="236"/>
      <c r="AD502" s="236"/>
      <c r="AE502" s="236"/>
      <c r="AF502" s="236"/>
      <c r="AG502" s="236"/>
      <c r="AH502" s="236"/>
      <c r="AI502" s="236"/>
      <c r="AJ502" s="236"/>
      <c r="AK502" s="236"/>
      <c r="AL502" s="236"/>
      <c r="AM502" s="236"/>
      <c r="AN502" s="236"/>
      <c r="AO502" s="236"/>
      <c r="AP502" s="236"/>
      <c r="AQ502" s="236"/>
      <c r="AR502" s="236"/>
      <c r="AS502" s="236"/>
      <c r="AT502" s="236"/>
      <c r="AU502" s="236"/>
      <c r="AV502" s="236"/>
      <c r="AW502" s="236"/>
      <c r="AX502" s="236"/>
      <c r="AY502" s="236"/>
      <c r="AZ502" s="236"/>
      <c r="BA502" s="236"/>
      <c r="BB502" s="236"/>
      <c r="BC502" s="236"/>
      <c r="BD502" s="236"/>
      <c r="BE502" s="236"/>
      <c r="BF502" s="236"/>
      <c r="BG502" s="236"/>
    </row>
    <row r="503" spans="1:59" ht="16.95" customHeight="1" x14ac:dyDescent="0.25">
      <c r="A503" s="236" t="s">
        <v>509</v>
      </c>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c r="AA503" s="236"/>
      <c r="AB503" s="236"/>
      <c r="AC503" s="236"/>
      <c r="AD503" s="236"/>
      <c r="AE503" s="236"/>
      <c r="AF503" s="236"/>
      <c r="AG503" s="236"/>
      <c r="AH503" s="236"/>
      <c r="AI503" s="236"/>
      <c r="AJ503" s="236"/>
      <c r="AK503" s="236"/>
      <c r="AL503" s="236"/>
      <c r="AM503" s="236"/>
      <c r="AN503" s="236"/>
      <c r="AO503" s="236"/>
      <c r="AP503" s="236"/>
      <c r="AQ503" s="236"/>
      <c r="AR503" s="236"/>
      <c r="AS503" s="236"/>
      <c r="AT503" s="236"/>
      <c r="AU503" s="236"/>
      <c r="AV503" s="236"/>
      <c r="AW503" s="236"/>
      <c r="AX503" s="236"/>
      <c r="AY503" s="236"/>
      <c r="AZ503" s="236"/>
      <c r="BA503" s="236"/>
      <c r="BB503" s="236"/>
      <c r="BC503" s="236"/>
      <c r="BD503" s="236"/>
      <c r="BE503" s="236"/>
      <c r="BF503" s="236"/>
      <c r="BG503" s="236"/>
    </row>
    <row r="504" spans="1:59" ht="17.7" customHeight="1" x14ac:dyDescent="0.25">
      <c r="A504" s="236" t="s">
        <v>510</v>
      </c>
      <c r="B504" s="236"/>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c r="AA504" s="236"/>
      <c r="AB504" s="236"/>
      <c r="AC504" s="236"/>
      <c r="AD504" s="236"/>
      <c r="AE504" s="236"/>
      <c r="AF504" s="236"/>
      <c r="AG504" s="236"/>
      <c r="AH504" s="236"/>
      <c r="AI504" s="236"/>
      <c r="AJ504" s="236"/>
      <c r="AK504" s="236"/>
      <c r="AL504" s="236"/>
      <c r="AM504" s="236"/>
      <c r="AN504" s="236"/>
      <c r="AO504" s="236"/>
      <c r="AP504" s="236"/>
      <c r="AQ504" s="236"/>
      <c r="AR504" s="236"/>
      <c r="AS504" s="236"/>
      <c r="AT504" s="236"/>
      <c r="AU504" s="236"/>
      <c r="AV504" s="236"/>
      <c r="AW504" s="236"/>
      <c r="AX504" s="236"/>
      <c r="AY504" s="236"/>
      <c r="AZ504" s="236"/>
      <c r="BA504" s="236"/>
      <c r="BB504" s="236"/>
      <c r="BC504" s="236"/>
      <c r="BD504" s="236"/>
      <c r="BE504" s="236"/>
      <c r="BF504" s="236"/>
      <c r="BG504" s="236"/>
    </row>
    <row r="505" spans="1:59" ht="16.95" customHeight="1" x14ac:dyDescent="0.25">
      <c r="A505" s="236" t="s">
        <v>511</v>
      </c>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c r="AA505" s="236"/>
      <c r="AB505" s="236"/>
      <c r="AC505" s="236"/>
      <c r="AD505" s="236"/>
      <c r="AE505" s="236"/>
      <c r="AF505" s="236"/>
      <c r="AG505" s="236"/>
      <c r="AH505" s="236"/>
      <c r="AI505" s="236"/>
      <c r="AJ505" s="236"/>
      <c r="AK505" s="236"/>
      <c r="AL505" s="236"/>
      <c r="AM505" s="236"/>
      <c r="AN505" s="236"/>
      <c r="AO505" s="236"/>
      <c r="AP505" s="236"/>
      <c r="AQ505" s="236"/>
      <c r="AR505" s="236"/>
      <c r="AS505" s="236"/>
      <c r="AT505" s="236"/>
      <c r="AU505" s="236"/>
      <c r="AV505" s="236"/>
      <c r="AW505" s="236"/>
      <c r="AX505" s="236"/>
      <c r="AY505" s="236"/>
      <c r="AZ505" s="236"/>
      <c r="BA505" s="236"/>
      <c r="BB505" s="236"/>
      <c r="BC505" s="236"/>
      <c r="BD505" s="236"/>
      <c r="BE505" s="236"/>
      <c r="BF505" s="236"/>
      <c r="BG505" s="236"/>
    </row>
    <row r="506" spans="1:59" ht="17.7" customHeight="1" x14ac:dyDescent="0.25">
      <c r="A506" s="236" t="s">
        <v>497</v>
      </c>
      <c r="B506" s="236"/>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c r="AA506" s="236"/>
      <c r="AB506" s="236"/>
      <c r="AC506" s="236"/>
      <c r="AD506" s="236"/>
      <c r="AE506" s="236"/>
      <c r="AF506" s="236"/>
      <c r="AG506" s="236"/>
      <c r="AH506" s="236"/>
      <c r="AI506" s="236"/>
      <c r="AJ506" s="236"/>
      <c r="AK506" s="236"/>
      <c r="AL506" s="236"/>
      <c r="AM506" s="236"/>
      <c r="AN506" s="236"/>
      <c r="AO506" s="236"/>
      <c r="AP506" s="236"/>
      <c r="AQ506" s="236"/>
      <c r="AR506" s="236"/>
      <c r="AS506" s="236"/>
      <c r="AT506" s="236"/>
      <c r="AU506" s="236"/>
      <c r="AV506" s="236"/>
      <c r="AW506" s="236"/>
      <c r="AX506" s="236"/>
      <c r="AY506" s="236"/>
      <c r="AZ506" s="236"/>
      <c r="BA506" s="236"/>
      <c r="BB506" s="236"/>
      <c r="BC506" s="236"/>
      <c r="BD506" s="236"/>
      <c r="BE506" s="236"/>
      <c r="BF506" s="236"/>
      <c r="BG506" s="236"/>
    </row>
    <row r="507" spans="1:59" ht="17.7" customHeight="1" x14ac:dyDescent="0.25">
      <c r="A507" s="236" t="s">
        <v>498</v>
      </c>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c r="AA507" s="236"/>
      <c r="AB507" s="236"/>
      <c r="AC507" s="236"/>
      <c r="AD507" s="236"/>
      <c r="AE507" s="236"/>
      <c r="AF507" s="236"/>
      <c r="AG507" s="236"/>
      <c r="AH507" s="236"/>
      <c r="AI507" s="236"/>
      <c r="AJ507" s="236"/>
      <c r="AK507" s="236"/>
      <c r="AL507" s="236"/>
      <c r="AM507" s="236"/>
      <c r="AN507" s="236"/>
      <c r="AO507" s="236"/>
      <c r="AP507" s="236"/>
      <c r="AQ507" s="236"/>
      <c r="AR507" s="236"/>
      <c r="AS507" s="236"/>
      <c r="AT507" s="236"/>
      <c r="AU507" s="236"/>
      <c r="AV507" s="236"/>
      <c r="AW507" s="236"/>
      <c r="AX507" s="236"/>
      <c r="AY507" s="236"/>
      <c r="AZ507" s="236"/>
      <c r="BA507" s="236"/>
      <c r="BB507" s="236"/>
      <c r="BC507" s="236"/>
      <c r="BD507" s="236"/>
      <c r="BE507" s="236"/>
      <c r="BF507" s="236"/>
      <c r="BG507" s="236"/>
    </row>
    <row r="508" spans="1:59" ht="16.95" customHeight="1" x14ac:dyDescent="0.25">
      <c r="A508" s="236" t="s">
        <v>499</v>
      </c>
      <c r="B508" s="236"/>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c r="AA508" s="236"/>
      <c r="AB508" s="236"/>
      <c r="AC508" s="236"/>
      <c r="AD508" s="236"/>
      <c r="AE508" s="236"/>
      <c r="AF508" s="236"/>
      <c r="AG508" s="236"/>
      <c r="AH508" s="236"/>
      <c r="AI508" s="236"/>
      <c r="AJ508" s="236"/>
      <c r="AK508" s="236"/>
      <c r="AL508" s="236"/>
      <c r="AM508" s="236"/>
      <c r="AN508" s="236"/>
      <c r="AO508" s="236"/>
      <c r="AP508" s="236"/>
      <c r="AQ508" s="236"/>
      <c r="AR508" s="236"/>
      <c r="AS508" s="236"/>
      <c r="AT508" s="236"/>
      <c r="AU508" s="236"/>
      <c r="AV508" s="236"/>
      <c r="AW508" s="236"/>
      <c r="AX508" s="236"/>
      <c r="AY508" s="236"/>
      <c r="AZ508" s="236"/>
      <c r="BA508" s="236"/>
      <c r="BB508" s="236"/>
      <c r="BC508" s="236"/>
      <c r="BD508" s="236"/>
      <c r="BE508" s="236"/>
      <c r="BF508" s="236"/>
      <c r="BG508" s="236"/>
    </row>
    <row r="509" spans="1:59" ht="17.7" customHeight="1" x14ac:dyDescent="0.25">
      <c r="A509" s="236" t="s">
        <v>500</v>
      </c>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c r="AA509" s="236"/>
      <c r="AB509" s="236"/>
      <c r="AC509" s="236"/>
      <c r="AD509" s="236"/>
      <c r="AE509" s="236"/>
      <c r="AF509" s="236"/>
      <c r="AG509" s="236"/>
      <c r="AH509" s="236"/>
      <c r="AI509" s="236"/>
      <c r="AJ509" s="236"/>
      <c r="AK509" s="236"/>
      <c r="AL509" s="236"/>
      <c r="AM509" s="236"/>
      <c r="AN509" s="236"/>
      <c r="AO509" s="236"/>
      <c r="AP509" s="236"/>
      <c r="AQ509" s="236"/>
      <c r="AR509" s="236"/>
      <c r="AS509" s="236"/>
      <c r="AT509" s="236"/>
      <c r="AU509" s="236"/>
      <c r="AV509" s="236"/>
      <c r="AW509" s="236"/>
      <c r="AX509" s="236"/>
      <c r="AY509" s="236"/>
      <c r="AZ509" s="236"/>
      <c r="BA509" s="236"/>
      <c r="BB509" s="236"/>
      <c r="BC509" s="236"/>
      <c r="BD509" s="236"/>
      <c r="BE509" s="236"/>
      <c r="BF509" s="236"/>
      <c r="BG509" s="236"/>
    </row>
    <row r="510" spans="1:59" ht="17.7" customHeight="1" x14ac:dyDescent="0.25">
      <c r="A510" s="236" t="s">
        <v>501</v>
      </c>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c r="AC510" s="236"/>
      <c r="AD510" s="236"/>
      <c r="AE510" s="236"/>
      <c r="AF510" s="236"/>
      <c r="AG510" s="236"/>
      <c r="AH510" s="236"/>
      <c r="AI510" s="236"/>
      <c r="AJ510" s="236"/>
      <c r="AK510" s="236"/>
      <c r="AL510" s="236"/>
      <c r="AM510" s="236"/>
      <c r="AN510" s="236"/>
      <c r="AO510" s="236"/>
      <c r="AP510" s="236"/>
      <c r="AQ510" s="236"/>
      <c r="AR510" s="236"/>
      <c r="AS510" s="236"/>
      <c r="AT510" s="236"/>
      <c r="AU510" s="236"/>
      <c r="AV510" s="236"/>
      <c r="AW510" s="236"/>
      <c r="AX510" s="236"/>
      <c r="AY510" s="236"/>
      <c r="AZ510" s="236"/>
      <c r="BA510" s="236"/>
      <c r="BB510" s="236"/>
      <c r="BC510" s="236"/>
      <c r="BD510" s="236"/>
      <c r="BE510" s="236"/>
      <c r="BF510" s="236"/>
      <c r="BG510" s="236"/>
    </row>
    <row r="511" spans="1:59" ht="16.95" customHeight="1" x14ac:dyDescent="0.25">
      <c r="A511" s="236" t="s">
        <v>512</v>
      </c>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c r="AA511" s="236"/>
      <c r="AB511" s="236"/>
      <c r="AC511" s="236"/>
      <c r="AD511" s="236"/>
      <c r="AE511" s="236"/>
      <c r="AF511" s="236"/>
      <c r="AG511" s="236"/>
      <c r="AH511" s="236"/>
      <c r="AI511" s="236"/>
      <c r="AJ511" s="236"/>
      <c r="AK511" s="236"/>
      <c r="AL511" s="236"/>
      <c r="AM511" s="236"/>
      <c r="AN511" s="236"/>
      <c r="AO511" s="236"/>
      <c r="AP511" s="236"/>
      <c r="AQ511" s="236"/>
      <c r="AR511" s="236"/>
      <c r="AS511" s="236"/>
      <c r="AT511" s="236"/>
      <c r="AU511" s="236"/>
      <c r="AV511" s="236"/>
      <c r="AW511" s="236"/>
      <c r="AX511" s="236"/>
      <c r="AY511" s="236"/>
      <c r="AZ511" s="236"/>
      <c r="BA511" s="236"/>
      <c r="BB511" s="236"/>
      <c r="BC511" s="236"/>
      <c r="BD511" s="236"/>
      <c r="BE511" s="236"/>
      <c r="BF511" s="236"/>
      <c r="BG511" s="236"/>
    </row>
    <row r="512" spans="1:59" ht="8.85" customHeight="1" x14ac:dyDescent="0.25"/>
    <row r="513" spans="1:59" ht="17.7" customHeight="1" x14ac:dyDescent="0.25">
      <c r="A513" s="239" t="s">
        <v>513</v>
      </c>
      <c r="B513" s="239"/>
      <c r="C513" s="239"/>
      <c r="D513" s="239"/>
      <c r="E513" s="239"/>
      <c r="F513" s="239"/>
      <c r="G513" s="239"/>
      <c r="H513" s="239"/>
      <c r="I513" s="239"/>
      <c r="J513" s="239"/>
      <c r="K513" s="239"/>
      <c r="L513" s="239"/>
      <c r="M513" s="239"/>
      <c r="N513" s="239"/>
      <c r="O513" s="239"/>
      <c r="P513" s="239"/>
      <c r="Q513" s="239"/>
      <c r="R513" s="239"/>
      <c r="S513" s="239"/>
      <c r="T513" s="239"/>
      <c r="U513" s="239"/>
      <c r="V513" s="239"/>
      <c r="W513" s="239"/>
      <c r="X513" s="239"/>
      <c r="Y513" s="239"/>
      <c r="Z513" s="239"/>
      <c r="AA513" s="239"/>
      <c r="AB513" s="239"/>
      <c r="AC513" s="239"/>
      <c r="AD513" s="239"/>
      <c r="AE513" s="239"/>
      <c r="AF513" s="239"/>
      <c r="AG513" s="239"/>
      <c r="AH513" s="239"/>
      <c r="AI513" s="239"/>
      <c r="AJ513" s="239"/>
      <c r="AK513" s="239"/>
      <c r="AL513" s="239"/>
      <c r="AM513" s="239"/>
      <c r="AN513" s="239"/>
      <c r="AO513" s="239"/>
      <c r="AP513" s="239"/>
      <c r="AQ513" s="239"/>
      <c r="AR513" s="239"/>
      <c r="AS513" s="239"/>
      <c r="AT513" s="239"/>
      <c r="AU513" s="239"/>
      <c r="AV513" s="239"/>
      <c r="AW513" s="239"/>
      <c r="AX513" s="239"/>
      <c r="AY513" s="239"/>
      <c r="AZ513" s="239"/>
      <c r="BA513" s="239"/>
      <c r="BB513" s="239"/>
      <c r="BC513" s="239"/>
      <c r="BD513" s="239"/>
      <c r="BE513" s="239"/>
      <c r="BF513" s="239"/>
      <c r="BG513" s="239"/>
    </row>
    <row r="514" spans="1:59" ht="16.95" customHeight="1" x14ac:dyDescent="0.25">
      <c r="A514" s="236" t="s">
        <v>514</v>
      </c>
      <c r="B514" s="236"/>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c r="AA514" s="236"/>
      <c r="AB514" s="236"/>
      <c r="AC514" s="236"/>
      <c r="AD514" s="236"/>
      <c r="AE514" s="236"/>
      <c r="AF514" s="236"/>
      <c r="AG514" s="236"/>
      <c r="AH514" s="236"/>
      <c r="AI514" s="236"/>
      <c r="AJ514" s="236"/>
      <c r="AK514" s="236"/>
      <c r="AL514" s="236"/>
      <c r="AM514" s="236"/>
      <c r="AN514" s="236"/>
      <c r="AO514" s="236"/>
      <c r="AP514" s="236"/>
      <c r="AQ514" s="236"/>
      <c r="AR514" s="236"/>
      <c r="AS514" s="236"/>
      <c r="AT514" s="236"/>
      <c r="AU514" s="236"/>
      <c r="AV514" s="236"/>
      <c r="AW514" s="236"/>
      <c r="AX514" s="236"/>
      <c r="AY514" s="236"/>
      <c r="AZ514" s="236"/>
      <c r="BA514" s="236"/>
      <c r="BB514" s="236"/>
      <c r="BC514" s="236"/>
      <c r="BD514" s="236"/>
      <c r="BE514" s="236"/>
      <c r="BF514" s="236"/>
      <c r="BG514" s="236"/>
    </row>
    <row r="515" spans="1:59" ht="17.7" customHeight="1" x14ac:dyDescent="0.25">
      <c r="A515" s="236" t="s">
        <v>515</v>
      </c>
      <c r="B515" s="236"/>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c r="AA515" s="236"/>
      <c r="AB515" s="236"/>
      <c r="AC515" s="236"/>
      <c r="AD515" s="236"/>
      <c r="AE515" s="236"/>
      <c r="AF515" s="236"/>
      <c r="AG515" s="236"/>
      <c r="AH515" s="236"/>
      <c r="AI515" s="236"/>
      <c r="AJ515" s="236"/>
      <c r="AK515" s="236"/>
      <c r="AL515" s="236"/>
      <c r="AM515" s="236"/>
      <c r="AN515" s="236"/>
      <c r="AO515" s="236"/>
      <c r="AP515" s="236"/>
      <c r="AQ515" s="236"/>
      <c r="AR515" s="236"/>
      <c r="AS515" s="236"/>
      <c r="AT515" s="236"/>
      <c r="AU515" s="236"/>
      <c r="AV515" s="236"/>
      <c r="AW515" s="236"/>
      <c r="AX515" s="236"/>
      <c r="AY515" s="236"/>
      <c r="AZ515" s="236"/>
      <c r="BA515" s="236"/>
      <c r="BB515" s="236"/>
      <c r="BC515" s="236"/>
      <c r="BD515" s="236"/>
      <c r="BE515" s="236"/>
      <c r="BF515" s="236"/>
      <c r="BG515" s="236"/>
    </row>
    <row r="516" spans="1:59" ht="16.95" customHeight="1" x14ac:dyDescent="0.25">
      <c r="A516" s="236" t="s">
        <v>516</v>
      </c>
      <c r="B516" s="236"/>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c r="AA516" s="236"/>
      <c r="AB516" s="236"/>
      <c r="AC516" s="236"/>
      <c r="AD516" s="236"/>
      <c r="AE516" s="236"/>
      <c r="AF516" s="236"/>
      <c r="AG516" s="236"/>
      <c r="AH516" s="236"/>
      <c r="AI516" s="236"/>
      <c r="AJ516" s="236"/>
      <c r="AK516" s="236"/>
      <c r="AL516" s="236"/>
      <c r="AM516" s="236"/>
      <c r="AN516" s="236"/>
      <c r="AO516" s="236"/>
      <c r="AP516" s="236"/>
      <c r="AQ516" s="236"/>
      <c r="AR516" s="236"/>
      <c r="AS516" s="236"/>
      <c r="AT516" s="236"/>
      <c r="AU516" s="236"/>
      <c r="AV516" s="236"/>
      <c r="AW516" s="236"/>
      <c r="AX516" s="236"/>
      <c r="AY516" s="236"/>
      <c r="AZ516" s="236"/>
      <c r="BA516" s="236"/>
      <c r="BB516" s="236"/>
      <c r="BC516" s="236"/>
      <c r="BD516" s="236"/>
      <c r="BE516" s="236"/>
      <c r="BF516" s="236"/>
      <c r="BG516" s="236"/>
    </row>
    <row r="517" spans="1:59" ht="17.7" customHeight="1" x14ac:dyDescent="0.25">
      <c r="A517" s="236" t="s">
        <v>517</v>
      </c>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c r="AA517" s="236"/>
      <c r="AB517" s="236"/>
      <c r="AC517" s="236"/>
      <c r="AD517" s="236"/>
      <c r="AE517" s="236"/>
      <c r="AF517" s="236"/>
      <c r="AG517" s="236"/>
      <c r="AH517" s="236"/>
      <c r="AI517" s="236"/>
      <c r="AJ517" s="236"/>
      <c r="AK517" s="236"/>
      <c r="AL517" s="236"/>
      <c r="AM517" s="236"/>
      <c r="AN517" s="236"/>
      <c r="AO517" s="236"/>
      <c r="AP517" s="236"/>
      <c r="AQ517" s="236"/>
      <c r="AR517" s="236"/>
      <c r="AS517" s="236"/>
      <c r="AT517" s="236"/>
      <c r="AU517" s="236"/>
      <c r="AV517" s="236"/>
      <c r="AW517" s="236"/>
      <c r="AX517" s="236"/>
      <c r="AY517" s="236"/>
      <c r="AZ517" s="236"/>
      <c r="BA517" s="236"/>
      <c r="BB517" s="236"/>
      <c r="BC517" s="236"/>
      <c r="BD517" s="236"/>
      <c r="BE517" s="236"/>
      <c r="BF517" s="236"/>
      <c r="BG517" s="236"/>
    </row>
    <row r="518" spans="1:59" ht="17.7" customHeight="1" x14ac:dyDescent="0.25">
      <c r="A518" s="236" t="s">
        <v>518</v>
      </c>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c r="AA518" s="236"/>
      <c r="AB518" s="236"/>
      <c r="AC518" s="236"/>
      <c r="AD518" s="236"/>
      <c r="AE518" s="236"/>
      <c r="AF518" s="236"/>
      <c r="AG518" s="236"/>
      <c r="AH518" s="236"/>
      <c r="AI518" s="236"/>
      <c r="AJ518" s="236"/>
      <c r="AK518" s="236"/>
      <c r="AL518" s="236"/>
      <c r="AM518" s="236"/>
      <c r="AN518" s="236"/>
      <c r="AO518" s="236"/>
      <c r="AP518" s="236"/>
      <c r="AQ518" s="236"/>
      <c r="AR518" s="236"/>
      <c r="AS518" s="236"/>
      <c r="AT518" s="236"/>
      <c r="AU518" s="236"/>
      <c r="AV518" s="236"/>
      <c r="AW518" s="236"/>
      <c r="AX518" s="236"/>
      <c r="AY518" s="236"/>
      <c r="AZ518" s="236"/>
      <c r="BA518" s="236"/>
      <c r="BB518" s="236"/>
      <c r="BC518" s="236"/>
      <c r="BD518" s="236"/>
      <c r="BE518" s="236"/>
      <c r="BF518" s="236"/>
      <c r="BG518" s="236"/>
    </row>
    <row r="519" spans="1:59" ht="8.85" customHeight="1" x14ac:dyDescent="0.25"/>
    <row r="520" spans="1:59" ht="16.95" customHeight="1" x14ac:dyDescent="0.25">
      <c r="A520" s="244" t="s">
        <v>519</v>
      </c>
      <c r="B520" s="244"/>
      <c r="C520" s="244"/>
      <c r="D520" s="244"/>
      <c r="E520" s="244"/>
      <c r="F520" s="244"/>
      <c r="G520" s="244"/>
      <c r="H520" s="244"/>
      <c r="I520" s="244"/>
      <c r="J520" s="244"/>
      <c r="K520" s="244"/>
      <c r="L520" s="244"/>
      <c r="M520" s="244"/>
      <c r="N520" s="244"/>
      <c r="O520" s="244"/>
      <c r="P520" s="244"/>
      <c r="Q520" s="244"/>
      <c r="R520" s="244"/>
      <c r="S520" s="244"/>
      <c r="T520" s="244"/>
      <c r="U520" s="244"/>
      <c r="V520" s="244"/>
      <c r="W520" s="244"/>
      <c r="X520" s="244"/>
      <c r="Y520" s="244"/>
      <c r="Z520" s="244"/>
      <c r="AA520" s="244"/>
      <c r="AB520" s="244"/>
      <c r="AC520" s="244"/>
      <c r="AD520" s="244"/>
      <c r="AE520" s="244"/>
      <c r="AF520" s="244"/>
      <c r="AG520" s="244"/>
      <c r="AH520" s="244"/>
      <c r="AI520" s="244"/>
      <c r="AJ520" s="244"/>
      <c r="AK520" s="244"/>
      <c r="AL520" s="244"/>
      <c r="AM520" s="244"/>
      <c r="AN520" s="244"/>
      <c r="AO520" s="244"/>
      <c r="AP520" s="244"/>
      <c r="AQ520" s="244"/>
      <c r="AR520" s="244"/>
      <c r="AS520" s="244"/>
      <c r="AT520" s="244"/>
      <c r="AU520" s="244"/>
      <c r="AV520" s="244"/>
      <c r="AW520" s="244"/>
      <c r="AX520" s="244"/>
      <c r="AY520" s="244"/>
      <c r="AZ520" s="244"/>
      <c r="BA520" s="244"/>
      <c r="BB520" s="244"/>
      <c r="BC520" s="244"/>
      <c r="BD520" s="244"/>
      <c r="BE520" s="244"/>
      <c r="BF520" s="244"/>
      <c r="BG520" s="244"/>
    </row>
    <row r="521" spans="1:59" ht="2.8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1:59" ht="17.7" customHeight="1" x14ac:dyDescent="0.25">
      <c r="A522" s="245" t="s">
        <v>253</v>
      </c>
      <c r="B522" s="245"/>
      <c r="C522" s="245"/>
      <c r="D522" s="245"/>
      <c r="E522" s="245"/>
      <c r="F522" s="245"/>
      <c r="G522" s="245"/>
      <c r="H522" s="245"/>
      <c r="I522" s="245"/>
      <c r="J522" s="245"/>
      <c r="K522" s="245"/>
      <c r="L522" s="245"/>
      <c r="M522" s="245"/>
      <c r="N522" s="245"/>
      <c r="O522" s="245"/>
      <c r="P522" s="245"/>
      <c r="Q522" s="245"/>
      <c r="R522" s="245"/>
      <c r="S522" s="245"/>
      <c r="T522" s="245"/>
      <c r="U522" s="245"/>
      <c r="V522" s="245"/>
      <c r="W522" s="245"/>
      <c r="X522" s="245"/>
      <c r="Y522" s="245"/>
      <c r="Z522" s="245"/>
      <c r="AA522" s="245"/>
      <c r="AB522" s="245"/>
      <c r="AC522" s="245"/>
      <c r="AD522" s="245"/>
      <c r="AE522" s="245"/>
      <c r="AF522" s="245"/>
      <c r="AG522" s="245"/>
      <c r="AH522" s="245" t="s">
        <v>254</v>
      </c>
      <c r="AI522" s="245"/>
      <c r="AJ522" s="245"/>
      <c r="AK522" s="245"/>
      <c r="AL522" s="245"/>
      <c r="AM522" s="245"/>
      <c r="AN522" s="245"/>
      <c r="AO522" s="245"/>
      <c r="AP522" s="245"/>
      <c r="AQ522" s="245"/>
      <c r="AR522" s="245"/>
      <c r="AS522" s="245"/>
      <c r="AT522" s="245"/>
      <c r="AU522" s="245"/>
      <c r="AV522" s="245"/>
      <c r="AW522" s="245"/>
      <c r="AX522" s="245" t="s">
        <v>255</v>
      </c>
      <c r="AY522" s="245"/>
      <c r="AZ522" s="245"/>
      <c r="BA522" s="245"/>
      <c r="BB522" s="245"/>
      <c r="BC522" s="245"/>
      <c r="BD522" s="245"/>
      <c r="BE522" s="245"/>
      <c r="BF522" s="245"/>
      <c r="BG522" s="245"/>
    </row>
    <row r="523" spans="1:59" ht="16.95" customHeight="1" x14ac:dyDescent="0.25">
      <c r="A523" s="246" t="s">
        <v>292</v>
      </c>
      <c r="B523" s="246"/>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c r="AA523" s="246"/>
      <c r="AB523" s="246"/>
      <c r="AC523" s="246"/>
      <c r="AD523" s="246"/>
      <c r="AE523" s="246"/>
      <c r="AF523" s="246"/>
      <c r="AG523" s="246"/>
      <c r="AH523" s="247">
        <v>0</v>
      </c>
      <c r="AI523" s="247"/>
      <c r="AJ523" s="247"/>
      <c r="AK523" s="247"/>
      <c r="AL523" s="247"/>
      <c r="AM523" s="247"/>
      <c r="AN523" s="247"/>
      <c r="AO523" s="247"/>
      <c r="AP523" s="247"/>
      <c r="AQ523" s="247"/>
      <c r="AR523" s="247"/>
      <c r="AS523" s="247"/>
      <c r="AT523" s="247"/>
      <c r="AU523" s="247"/>
      <c r="AV523" s="247"/>
      <c r="AW523" s="247"/>
      <c r="AX523" s="247">
        <v>0</v>
      </c>
      <c r="AY523" s="247"/>
      <c r="AZ523" s="247"/>
      <c r="BA523" s="247"/>
      <c r="BB523" s="247"/>
      <c r="BC523" s="247"/>
      <c r="BD523" s="247"/>
      <c r="BE523" s="247"/>
      <c r="BF523" s="247"/>
      <c r="BG523" s="247"/>
    </row>
    <row r="524" spans="1:59" ht="17.7" customHeight="1" x14ac:dyDescent="0.25">
      <c r="A524" s="242" t="s">
        <v>520</v>
      </c>
      <c r="B524" s="242"/>
      <c r="C524" s="242"/>
      <c r="D524" s="242"/>
      <c r="E524" s="242"/>
      <c r="F524" s="242"/>
      <c r="G524" s="242"/>
      <c r="H524" s="242"/>
      <c r="I524" s="242"/>
      <c r="J524" s="242"/>
      <c r="K524" s="242"/>
      <c r="L524" s="242"/>
      <c r="M524" s="242"/>
      <c r="N524" s="242"/>
      <c r="O524" s="242"/>
      <c r="P524" s="242"/>
      <c r="Q524" s="242"/>
      <c r="R524" s="242"/>
      <c r="S524" s="242"/>
      <c r="T524" s="242"/>
      <c r="U524" s="242"/>
      <c r="V524" s="242"/>
      <c r="W524" s="242"/>
      <c r="X524" s="242"/>
      <c r="Y524" s="242"/>
      <c r="Z524" s="242"/>
      <c r="AA524" s="242"/>
      <c r="AB524" s="242"/>
      <c r="AC524" s="242"/>
      <c r="AD524" s="242"/>
      <c r="AE524" s="242"/>
      <c r="AF524" s="242"/>
      <c r="AG524" s="242"/>
      <c r="AH524" s="243">
        <v>0</v>
      </c>
      <c r="AI524" s="243"/>
      <c r="AJ524" s="243"/>
      <c r="AK524" s="243"/>
      <c r="AL524" s="243"/>
      <c r="AM524" s="243"/>
      <c r="AN524" s="243"/>
      <c r="AO524" s="243"/>
      <c r="AP524" s="243"/>
      <c r="AQ524" s="243"/>
      <c r="AR524" s="243"/>
      <c r="AS524" s="243"/>
      <c r="AT524" s="243"/>
      <c r="AU524" s="243"/>
      <c r="AV524" s="243"/>
      <c r="AW524" s="243"/>
      <c r="AX524" s="243">
        <v>0</v>
      </c>
      <c r="AY524" s="243"/>
      <c r="AZ524" s="243"/>
      <c r="BA524" s="243"/>
      <c r="BB524" s="243"/>
      <c r="BC524" s="243"/>
      <c r="BD524" s="243"/>
      <c r="BE524" s="243"/>
      <c r="BF524" s="243"/>
      <c r="BG524" s="243"/>
    </row>
    <row r="525" spans="1:59" ht="17.7" customHeight="1" x14ac:dyDescent="0.25">
      <c r="A525" s="242" t="s">
        <v>521</v>
      </c>
      <c r="B525" s="242"/>
      <c r="C525" s="242"/>
      <c r="D525" s="242"/>
      <c r="E525" s="242"/>
      <c r="F525" s="242"/>
      <c r="G525" s="242"/>
      <c r="H525" s="242"/>
      <c r="I525" s="242"/>
      <c r="J525" s="242"/>
      <c r="K525" s="242"/>
      <c r="L525" s="242"/>
      <c r="M525" s="242"/>
      <c r="N525" s="242"/>
      <c r="O525" s="242"/>
      <c r="P525" s="242"/>
      <c r="Q525" s="242"/>
      <c r="R525" s="242"/>
      <c r="S525" s="242"/>
      <c r="T525" s="242"/>
      <c r="U525" s="242"/>
      <c r="V525" s="242"/>
      <c r="W525" s="242"/>
      <c r="X525" s="242"/>
      <c r="Y525" s="242"/>
      <c r="Z525" s="242"/>
      <c r="AA525" s="242"/>
      <c r="AB525" s="242"/>
      <c r="AC525" s="242"/>
      <c r="AD525" s="242"/>
      <c r="AE525" s="242"/>
      <c r="AF525" s="242"/>
      <c r="AG525" s="242"/>
      <c r="AH525" s="243">
        <v>0</v>
      </c>
      <c r="AI525" s="243"/>
      <c r="AJ525" s="243"/>
      <c r="AK525" s="243"/>
      <c r="AL525" s="243"/>
      <c r="AM525" s="243"/>
      <c r="AN525" s="243"/>
      <c r="AO525" s="243"/>
      <c r="AP525" s="243"/>
      <c r="AQ525" s="243"/>
      <c r="AR525" s="243"/>
      <c r="AS525" s="243"/>
      <c r="AT525" s="243"/>
      <c r="AU525" s="243"/>
      <c r="AV525" s="243"/>
      <c r="AW525" s="243"/>
      <c r="AX525" s="243">
        <v>0</v>
      </c>
      <c r="AY525" s="243"/>
      <c r="AZ525" s="243"/>
      <c r="BA525" s="243"/>
      <c r="BB525" s="243"/>
      <c r="BC525" s="243"/>
      <c r="BD525" s="243"/>
      <c r="BE525" s="243"/>
      <c r="BF525" s="243"/>
      <c r="BG525" s="243"/>
    </row>
    <row r="526" spans="1:59" ht="16.95" customHeight="1" x14ac:dyDescent="0.25">
      <c r="A526" s="242" t="s">
        <v>522</v>
      </c>
      <c r="B526" s="242"/>
      <c r="C526" s="242"/>
      <c r="D526" s="242"/>
      <c r="E526" s="242"/>
      <c r="F526" s="242"/>
      <c r="G526" s="242"/>
      <c r="H526" s="242"/>
      <c r="I526" s="242"/>
      <c r="J526" s="242"/>
      <c r="K526" s="242"/>
      <c r="L526" s="242"/>
      <c r="M526" s="242"/>
      <c r="N526" s="242"/>
      <c r="O526" s="242"/>
      <c r="P526" s="242"/>
      <c r="Q526" s="242"/>
      <c r="R526" s="242"/>
      <c r="S526" s="242"/>
      <c r="T526" s="242"/>
      <c r="U526" s="242"/>
      <c r="V526" s="242"/>
      <c r="W526" s="242"/>
      <c r="X526" s="242"/>
      <c r="Y526" s="242"/>
      <c r="Z526" s="242"/>
      <c r="AA526" s="242"/>
      <c r="AB526" s="242"/>
      <c r="AC526" s="242"/>
      <c r="AD526" s="242"/>
      <c r="AE526" s="242"/>
      <c r="AF526" s="242"/>
      <c r="AG526" s="242"/>
      <c r="AH526" s="243">
        <v>0</v>
      </c>
      <c r="AI526" s="243"/>
      <c r="AJ526" s="243"/>
      <c r="AK526" s="243"/>
      <c r="AL526" s="243"/>
      <c r="AM526" s="243"/>
      <c r="AN526" s="243"/>
      <c r="AO526" s="243"/>
      <c r="AP526" s="243"/>
      <c r="AQ526" s="243"/>
      <c r="AR526" s="243"/>
      <c r="AS526" s="243"/>
      <c r="AT526" s="243"/>
      <c r="AU526" s="243"/>
      <c r="AV526" s="243"/>
      <c r="AW526" s="243"/>
      <c r="AX526" s="243">
        <v>0</v>
      </c>
      <c r="AY526" s="243"/>
      <c r="AZ526" s="243"/>
      <c r="BA526" s="243"/>
      <c r="BB526" s="243"/>
      <c r="BC526" s="243"/>
      <c r="BD526" s="243"/>
      <c r="BE526" s="243"/>
      <c r="BF526" s="243"/>
      <c r="BG526" s="243"/>
    </row>
    <row r="527" spans="1:59" ht="24.9" customHeight="1" x14ac:dyDescent="0.25">
      <c r="A527" s="240" t="s">
        <v>523</v>
      </c>
      <c r="B527" s="240"/>
      <c r="C527" s="240"/>
      <c r="D527" s="240"/>
      <c r="E527" s="240"/>
      <c r="F527" s="240"/>
      <c r="G527" s="240"/>
      <c r="H527" s="240"/>
      <c r="I527" s="240"/>
      <c r="J527" s="240"/>
      <c r="K527" s="240"/>
      <c r="L527" s="240"/>
      <c r="M527" s="240"/>
      <c r="N527" s="240"/>
      <c r="O527" s="240"/>
      <c r="P527" s="240"/>
      <c r="Q527" s="240"/>
      <c r="R527" s="240"/>
      <c r="S527" s="240"/>
      <c r="T527" s="240"/>
      <c r="U527" s="240"/>
      <c r="V527" s="240"/>
      <c r="W527" s="240"/>
      <c r="X527" s="240"/>
      <c r="Y527" s="240"/>
      <c r="Z527" s="240"/>
      <c r="AA527" s="240"/>
      <c r="AB527" s="240"/>
      <c r="AC527" s="240"/>
      <c r="AD527" s="240"/>
      <c r="AE527" s="240"/>
      <c r="AF527" s="240"/>
      <c r="AG527" s="240"/>
      <c r="AH527" s="241">
        <v>0</v>
      </c>
      <c r="AI527" s="241"/>
      <c r="AJ527" s="241"/>
      <c r="AK527" s="241"/>
      <c r="AL527" s="241"/>
      <c r="AM527" s="241"/>
      <c r="AN527" s="241"/>
      <c r="AO527" s="241"/>
      <c r="AP527" s="241"/>
      <c r="AQ527" s="241"/>
      <c r="AR527" s="241"/>
      <c r="AS527" s="241"/>
      <c r="AT527" s="241"/>
      <c r="AU527" s="241"/>
      <c r="AV527" s="241"/>
      <c r="AW527" s="241"/>
      <c r="AX527" s="241">
        <v>0</v>
      </c>
      <c r="AY527" s="241"/>
      <c r="AZ527" s="241"/>
      <c r="BA527" s="241"/>
      <c r="BB527" s="241"/>
      <c r="BC527" s="241"/>
      <c r="BD527" s="241"/>
      <c r="BE527" s="241"/>
      <c r="BF527" s="241"/>
      <c r="BG527" s="241"/>
    </row>
    <row r="528" spans="1:59" ht="17.7" customHeight="1" x14ac:dyDescent="0.25">
      <c r="A528" s="245" t="s">
        <v>259</v>
      </c>
      <c r="B528" s="245"/>
      <c r="C528" s="245"/>
      <c r="D528" s="245"/>
      <c r="E528" s="245"/>
      <c r="F528" s="245"/>
      <c r="G528" s="245"/>
      <c r="H528" s="245"/>
      <c r="I528" s="245"/>
      <c r="J528" s="245"/>
      <c r="K528" s="245"/>
      <c r="L528" s="245"/>
      <c r="M528" s="245"/>
      <c r="N528" s="245"/>
      <c r="O528" s="245"/>
      <c r="P528" s="245"/>
      <c r="Q528" s="245"/>
      <c r="R528" s="245"/>
      <c r="S528" s="245"/>
      <c r="T528" s="245"/>
      <c r="U528" s="245"/>
      <c r="V528" s="245"/>
      <c r="W528" s="245"/>
      <c r="X528" s="245"/>
      <c r="Y528" s="245"/>
      <c r="Z528" s="245"/>
      <c r="AA528" s="245"/>
      <c r="AB528" s="245"/>
      <c r="AC528" s="245"/>
      <c r="AD528" s="245"/>
      <c r="AE528" s="245"/>
      <c r="AF528" s="245"/>
      <c r="AG528" s="245"/>
      <c r="AH528" s="252">
        <v>0</v>
      </c>
      <c r="AI528" s="252"/>
      <c r="AJ528" s="252"/>
      <c r="AK528" s="252"/>
      <c r="AL528" s="252"/>
      <c r="AM528" s="252"/>
      <c r="AN528" s="252"/>
      <c r="AO528" s="252"/>
      <c r="AP528" s="252"/>
      <c r="AQ528" s="252"/>
      <c r="AR528" s="252"/>
      <c r="AS528" s="252"/>
      <c r="AT528" s="252"/>
      <c r="AU528" s="252"/>
      <c r="AV528" s="252"/>
      <c r="AW528" s="252"/>
      <c r="AX528" s="252">
        <v>0</v>
      </c>
      <c r="AY528" s="252"/>
      <c r="AZ528" s="252"/>
      <c r="BA528" s="252"/>
      <c r="BB528" s="252"/>
      <c r="BC528" s="252"/>
      <c r="BD528" s="252"/>
      <c r="BE528" s="252"/>
      <c r="BF528" s="252"/>
      <c r="BG528" s="252"/>
    </row>
    <row r="529" spans="1:59" ht="17.7" customHeight="1" x14ac:dyDescent="0.25">
      <c r="A529" s="246" t="s">
        <v>300</v>
      </c>
      <c r="B529" s="246"/>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c r="AA529" s="246"/>
      <c r="AB529" s="246"/>
      <c r="AC529" s="246"/>
      <c r="AD529" s="246"/>
      <c r="AE529" s="246"/>
      <c r="AF529" s="246"/>
      <c r="AG529" s="246"/>
      <c r="AH529" s="247">
        <v>0</v>
      </c>
      <c r="AI529" s="247"/>
      <c r="AJ529" s="247"/>
      <c r="AK529" s="247"/>
      <c r="AL529" s="247"/>
      <c r="AM529" s="247"/>
      <c r="AN529" s="247"/>
      <c r="AO529" s="247"/>
      <c r="AP529" s="247"/>
      <c r="AQ529" s="247"/>
      <c r="AR529" s="247"/>
      <c r="AS529" s="247"/>
      <c r="AT529" s="247"/>
      <c r="AU529" s="247"/>
      <c r="AV529" s="247"/>
      <c r="AW529" s="247"/>
      <c r="AX529" s="247">
        <v>0</v>
      </c>
      <c r="AY529" s="247"/>
      <c r="AZ529" s="247"/>
      <c r="BA529" s="247"/>
      <c r="BB529" s="247"/>
      <c r="BC529" s="247"/>
      <c r="BD529" s="247"/>
      <c r="BE529" s="247"/>
      <c r="BF529" s="247"/>
      <c r="BG529" s="247"/>
    </row>
    <row r="530" spans="1:59" ht="16.95" customHeight="1" x14ac:dyDescent="0.25">
      <c r="A530" s="242" t="s">
        <v>520</v>
      </c>
      <c r="B530" s="242"/>
      <c r="C530" s="242"/>
      <c r="D530" s="242"/>
      <c r="E530" s="242"/>
      <c r="F530" s="242"/>
      <c r="G530" s="242"/>
      <c r="H530" s="242"/>
      <c r="I530" s="242"/>
      <c r="J530" s="242"/>
      <c r="K530" s="242"/>
      <c r="L530" s="242"/>
      <c r="M530" s="242"/>
      <c r="N530" s="242"/>
      <c r="O530" s="242"/>
      <c r="P530" s="242"/>
      <c r="Q530" s="242"/>
      <c r="R530" s="242"/>
      <c r="S530" s="242"/>
      <c r="T530" s="242"/>
      <c r="U530" s="242"/>
      <c r="V530" s="242"/>
      <c r="W530" s="242"/>
      <c r="X530" s="242"/>
      <c r="Y530" s="242"/>
      <c r="Z530" s="242"/>
      <c r="AA530" s="242"/>
      <c r="AB530" s="242"/>
      <c r="AC530" s="242"/>
      <c r="AD530" s="242"/>
      <c r="AE530" s="242"/>
      <c r="AF530" s="242"/>
      <c r="AG530" s="242"/>
      <c r="AH530" s="243">
        <v>0</v>
      </c>
      <c r="AI530" s="243"/>
      <c r="AJ530" s="243"/>
      <c r="AK530" s="243"/>
      <c r="AL530" s="243"/>
      <c r="AM530" s="243"/>
      <c r="AN530" s="243"/>
      <c r="AO530" s="243"/>
      <c r="AP530" s="243"/>
      <c r="AQ530" s="243"/>
      <c r="AR530" s="243"/>
      <c r="AS530" s="243"/>
      <c r="AT530" s="243"/>
      <c r="AU530" s="243"/>
      <c r="AV530" s="243"/>
      <c r="AW530" s="243"/>
      <c r="AX530" s="243">
        <v>0</v>
      </c>
      <c r="AY530" s="243"/>
      <c r="AZ530" s="243"/>
      <c r="BA530" s="243"/>
      <c r="BB530" s="243"/>
      <c r="BC530" s="243"/>
      <c r="BD530" s="243"/>
      <c r="BE530" s="243"/>
      <c r="BF530" s="243"/>
      <c r="BG530" s="243"/>
    </row>
    <row r="531" spans="1:59" ht="17.7" customHeight="1" x14ac:dyDescent="0.25">
      <c r="A531" s="242" t="s">
        <v>521</v>
      </c>
      <c r="B531" s="242"/>
      <c r="C531" s="242"/>
      <c r="D531" s="242"/>
      <c r="E531" s="242"/>
      <c r="F531" s="242"/>
      <c r="G531" s="242"/>
      <c r="H531" s="242"/>
      <c r="I531" s="242"/>
      <c r="J531" s="242"/>
      <c r="K531" s="242"/>
      <c r="L531" s="242"/>
      <c r="M531" s="242"/>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3">
        <v>0</v>
      </c>
      <c r="AI531" s="243"/>
      <c r="AJ531" s="243"/>
      <c r="AK531" s="243"/>
      <c r="AL531" s="243"/>
      <c r="AM531" s="243"/>
      <c r="AN531" s="243"/>
      <c r="AO531" s="243"/>
      <c r="AP531" s="243"/>
      <c r="AQ531" s="243"/>
      <c r="AR531" s="243"/>
      <c r="AS531" s="243"/>
      <c r="AT531" s="243"/>
      <c r="AU531" s="243"/>
      <c r="AV531" s="243"/>
      <c r="AW531" s="243"/>
      <c r="AX531" s="243">
        <v>0</v>
      </c>
      <c r="AY531" s="243"/>
      <c r="AZ531" s="243"/>
      <c r="BA531" s="243"/>
      <c r="BB531" s="243"/>
      <c r="BC531" s="243"/>
      <c r="BD531" s="243"/>
      <c r="BE531" s="243"/>
      <c r="BF531" s="243"/>
      <c r="BG531" s="243"/>
    </row>
    <row r="532" spans="1:59" ht="17.7" customHeight="1" x14ac:dyDescent="0.25">
      <c r="A532" s="242" t="s">
        <v>522</v>
      </c>
      <c r="B532" s="242"/>
      <c r="C532" s="242"/>
      <c r="D532" s="242"/>
      <c r="E532" s="242"/>
      <c r="F532" s="242"/>
      <c r="G532" s="242"/>
      <c r="H532" s="242"/>
      <c r="I532" s="242"/>
      <c r="J532" s="242"/>
      <c r="K532" s="242"/>
      <c r="L532" s="242"/>
      <c r="M532" s="242"/>
      <c r="N532" s="242"/>
      <c r="O532" s="242"/>
      <c r="P532" s="242"/>
      <c r="Q532" s="242"/>
      <c r="R532" s="242"/>
      <c r="S532" s="242"/>
      <c r="T532" s="242"/>
      <c r="U532" s="242"/>
      <c r="V532" s="242"/>
      <c r="W532" s="242"/>
      <c r="X532" s="242"/>
      <c r="Y532" s="242"/>
      <c r="Z532" s="242"/>
      <c r="AA532" s="242"/>
      <c r="AB532" s="242"/>
      <c r="AC532" s="242"/>
      <c r="AD532" s="242"/>
      <c r="AE532" s="242"/>
      <c r="AF532" s="242"/>
      <c r="AG532" s="242"/>
      <c r="AH532" s="243">
        <v>0</v>
      </c>
      <c r="AI532" s="243"/>
      <c r="AJ532" s="243"/>
      <c r="AK532" s="243"/>
      <c r="AL532" s="243"/>
      <c r="AM532" s="243"/>
      <c r="AN532" s="243"/>
      <c r="AO532" s="243"/>
      <c r="AP532" s="243"/>
      <c r="AQ532" s="243"/>
      <c r="AR532" s="243"/>
      <c r="AS532" s="243"/>
      <c r="AT532" s="243"/>
      <c r="AU532" s="243"/>
      <c r="AV532" s="243"/>
      <c r="AW532" s="243"/>
      <c r="AX532" s="243">
        <v>0</v>
      </c>
      <c r="AY532" s="243"/>
      <c r="AZ532" s="243"/>
      <c r="BA532" s="243"/>
      <c r="BB532" s="243"/>
      <c r="BC532" s="243"/>
      <c r="BD532" s="243"/>
      <c r="BE532" s="243"/>
      <c r="BF532" s="243"/>
      <c r="BG532" s="243"/>
    </row>
    <row r="533" spans="1:59" ht="24.9" customHeight="1" x14ac:dyDescent="0.25">
      <c r="A533" s="240" t="s">
        <v>523</v>
      </c>
      <c r="B533" s="240"/>
      <c r="C533" s="240"/>
      <c r="D533" s="240"/>
      <c r="E533" s="240"/>
      <c r="F533" s="240"/>
      <c r="G533" s="240"/>
      <c r="H533" s="240"/>
      <c r="I533" s="240"/>
      <c r="J533" s="240"/>
      <c r="K533" s="240"/>
      <c r="L533" s="240"/>
      <c r="M533" s="240"/>
      <c r="N533" s="240"/>
      <c r="O533" s="240"/>
      <c r="P533" s="240"/>
      <c r="Q533" s="240"/>
      <c r="R533" s="240"/>
      <c r="S533" s="240"/>
      <c r="T533" s="240"/>
      <c r="U533" s="240"/>
      <c r="V533" s="240"/>
      <c r="W533" s="240"/>
      <c r="X533" s="240"/>
      <c r="Y533" s="240"/>
      <c r="Z533" s="240"/>
      <c r="AA533" s="240"/>
      <c r="AB533" s="240"/>
      <c r="AC533" s="240"/>
      <c r="AD533" s="240"/>
      <c r="AE533" s="240"/>
      <c r="AF533" s="240"/>
      <c r="AG533" s="240"/>
      <c r="AH533" s="241">
        <v>0</v>
      </c>
      <c r="AI533" s="241"/>
      <c r="AJ533" s="241"/>
      <c r="AK533" s="241"/>
      <c r="AL533" s="241"/>
      <c r="AM533" s="241"/>
      <c r="AN533" s="241"/>
      <c r="AO533" s="241"/>
      <c r="AP533" s="241"/>
      <c r="AQ533" s="241"/>
      <c r="AR533" s="241"/>
      <c r="AS533" s="241"/>
      <c r="AT533" s="241"/>
      <c r="AU533" s="241"/>
      <c r="AV533" s="241"/>
      <c r="AW533" s="241"/>
      <c r="AX533" s="241">
        <v>0</v>
      </c>
      <c r="AY533" s="241"/>
      <c r="AZ533" s="241"/>
      <c r="BA533" s="241"/>
      <c r="BB533" s="241"/>
      <c r="BC533" s="241"/>
      <c r="BD533" s="241"/>
      <c r="BE533" s="241"/>
      <c r="BF533" s="241"/>
      <c r="BG533" s="241"/>
    </row>
    <row r="534" spans="1:59" ht="17.7" customHeight="1" x14ac:dyDescent="0.25">
      <c r="A534" s="248" t="s">
        <v>259</v>
      </c>
      <c r="B534" s="248"/>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c r="AD534" s="248"/>
      <c r="AE534" s="248"/>
      <c r="AF534" s="248"/>
      <c r="AG534" s="248"/>
      <c r="AH534" s="249">
        <v>0</v>
      </c>
      <c r="AI534" s="249"/>
      <c r="AJ534" s="249"/>
      <c r="AK534" s="249"/>
      <c r="AL534" s="249"/>
      <c r="AM534" s="249"/>
      <c r="AN534" s="249"/>
      <c r="AO534" s="249"/>
      <c r="AP534" s="249"/>
      <c r="AQ534" s="249"/>
      <c r="AR534" s="249"/>
      <c r="AS534" s="249"/>
      <c r="AT534" s="249"/>
      <c r="AU534" s="249"/>
      <c r="AV534" s="249"/>
      <c r="AW534" s="249"/>
      <c r="AX534" s="249">
        <v>0</v>
      </c>
      <c r="AY534" s="249"/>
      <c r="AZ534" s="249"/>
      <c r="BA534" s="249"/>
      <c r="BB534" s="249"/>
      <c r="BC534" s="249"/>
      <c r="BD534" s="249"/>
      <c r="BE534" s="249"/>
      <c r="BF534" s="249"/>
      <c r="BG534" s="249"/>
    </row>
    <row r="535" spans="1:59"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7.7" customHeight="1" x14ac:dyDescent="0.25">
      <c r="A536" s="244" t="s">
        <v>524</v>
      </c>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244"/>
      <c r="AY536" s="244"/>
      <c r="AZ536" s="244"/>
      <c r="BA536" s="244"/>
      <c r="BB536" s="244"/>
      <c r="BC536" s="244"/>
      <c r="BD536" s="244"/>
      <c r="BE536" s="244"/>
      <c r="BF536" s="244"/>
      <c r="BG536" s="244"/>
    </row>
    <row r="537" spans="1:59" ht="6"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row>
    <row r="538" spans="1:59" ht="16.95" customHeight="1" x14ac:dyDescent="0.25">
      <c r="A538" s="245" t="s">
        <v>253</v>
      </c>
      <c r="B538" s="245"/>
      <c r="C538" s="245"/>
      <c r="D538" s="245"/>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c r="AA538" s="245"/>
      <c r="AB538" s="245"/>
      <c r="AC538" s="245"/>
      <c r="AD538" s="245"/>
      <c r="AE538" s="245"/>
      <c r="AF538" s="245"/>
      <c r="AG538" s="245"/>
      <c r="AH538" s="245" t="s">
        <v>254</v>
      </c>
      <c r="AI538" s="245"/>
      <c r="AJ538" s="245"/>
      <c r="AK538" s="245"/>
      <c r="AL538" s="245"/>
      <c r="AM538" s="245"/>
      <c r="AN538" s="245"/>
      <c r="AO538" s="245"/>
      <c r="AP538" s="245"/>
      <c r="AQ538" s="245"/>
      <c r="AR538" s="245"/>
      <c r="AS538" s="245"/>
      <c r="AT538" s="245"/>
      <c r="AU538" s="245"/>
      <c r="AV538" s="245"/>
      <c r="AW538" s="245"/>
      <c r="AX538" s="245" t="s">
        <v>255</v>
      </c>
      <c r="AY538" s="245"/>
      <c r="AZ538" s="245"/>
      <c r="BA538" s="245"/>
      <c r="BB538" s="245"/>
      <c r="BC538" s="245"/>
      <c r="BD538" s="245"/>
      <c r="BE538" s="245"/>
      <c r="BF538" s="245"/>
      <c r="BG538" s="245"/>
    </row>
    <row r="539" spans="1:59" ht="17.7" customHeight="1" x14ac:dyDescent="0.25">
      <c r="A539" s="272" t="s">
        <v>525</v>
      </c>
      <c r="B539" s="272"/>
      <c r="C539" s="272"/>
      <c r="D539" s="272"/>
      <c r="E539" s="272"/>
      <c r="F539" s="272"/>
      <c r="G539" s="272"/>
      <c r="H539" s="272"/>
      <c r="I539" s="272"/>
      <c r="J539" s="272"/>
      <c r="K539" s="272"/>
      <c r="L539" s="272"/>
      <c r="M539" s="272"/>
      <c r="N539" s="272"/>
      <c r="O539" s="272"/>
      <c r="P539" s="272"/>
      <c r="Q539" s="272"/>
      <c r="R539" s="272"/>
      <c r="S539" s="272"/>
      <c r="T539" s="272"/>
      <c r="U539" s="272"/>
      <c r="V539" s="272"/>
      <c r="W539" s="272"/>
      <c r="X539" s="272"/>
      <c r="Y539" s="272"/>
      <c r="Z539" s="272"/>
      <c r="AA539" s="272"/>
      <c r="AB539" s="272"/>
      <c r="AC539" s="272"/>
      <c r="AD539" s="272"/>
      <c r="AE539" s="272"/>
      <c r="AF539" s="272"/>
      <c r="AG539" s="272"/>
      <c r="AH539" s="270">
        <v>0</v>
      </c>
      <c r="AI539" s="270"/>
      <c r="AJ539" s="270"/>
      <c r="AK539" s="270"/>
      <c r="AL539" s="270"/>
      <c r="AM539" s="270"/>
      <c r="AN539" s="270"/>
      <c r="AO539" s="270"/>
      <c r="AP539" s="270"/>
      <c r="AQ539" s="270"/>
      <c r="AR539" s="270"/>
      <c r="AS539" s="270"/>
      <c r="AT539" s="270"/>
      <c r="AU539" s="270"/>
      <c r="AV539" s="270"/>
      <c r="AW539" s="270"/>
      <c r="AX539" s="270">
        <v>0</v>
      </c>
      <c r="AY539" s="270"/>
      <c r="AZ539" s="270"/>
      <c r="BA539" s="270"/>
      <c r="BB539" s="270"/>
      <c r="BC539" s="270"/>
      <c r="BD539" s="270"/>
      <c r="BE539" s="270"/>
      <c r="BF539" s="270"/>
      <c r="BG539" s="270"/>
    </row>
    <row r="540" spans="1:59" ht="24.9" customHeight="1" x14ac:dyDescent="0.25">
      <c r="A540" s="242" t="s">
        <v>526</v>
      </c>
      <c r="B540" s="242"/>
      <c r="C540" s="242"/>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c r="AA540" s="242"/>
      <c r="AB540" s="242"/>
      <c r="AC540" s="242"/>
      <c r="AD540" s="242"/>
      <c r="AE540" s="242"/>
      <c r="AF540" s="242"/>
      <c r="AG540" s="242"/>
      <c r="AH540" s="243">
        <v>0</v>
      </c>
      <c r="AI540" s="243"/>
      <c r="AJ540" s="243"/>
      <c r="AK540" s="243"/>
      <c r="AL540" s="243"/>
      <c r="AM540" s="243"/>
      <c r="AN540" s="243"/>
      <c r="AO540" s="243"/>
      <c r="AP540" s="243"/>
      <c r="AQ540" s="243"/>
      <c r="AR540" s="243"/>
      <c r="AS540" s="243"/>
      <c r="AT540" s="243"/>
      <c r="AU540" s="243"/>
      <c r="AV540" s="243"/>
      <c r="AW540" s="243"/>
      <c r="AX540" s="243">
        <v>0</v>
      </c>
      <c r="AY540" s="243"/>
      <c r="AZ540" s="243"/>
      <c r="BA540" s="243"/>
      <c r="BB540" s="243"/>
      <c r="BC540" s="243"/>
      <c r="BD540" s="243"/>
      <c r="BE540" s="243"/>
      <c r="BF540" s="243"/>
      <c r="BG540" s="243"/>
    </row>
    <row r="541" spans="1:59" ht="23.25" customHeight="1" x14ac:dyDescent="0.25">
      <c r="A541" s="242" t="s">
        <v>527</v>
      </c>
      <c r="B541" s="242"/>
      <c r="C541" s="242"/>
      <c r="D541" s="242"/>
      <c r="E541" s="242"/>
      <c r="F541" s="242"/>
      <c r="G541" s="242"/>
      <c r="H541" s="242"/>
      <c r="I541" s="242"/>
      <c r="J541" s="242"/>
      <c r="K541" s="242"/>
      <c r="L541" s="242"/>
      <c r="M541" s="242"/>
      <c r="N541" s="242"/>
      <c r="O541" s="242"/>
      <c r="P541" s="242"/>
      <c r="Q541" s="242"/>
      <c r="R541" s="242"/>
      <c r="S541" s="242"/>
      <c r="T541" s="242"/>
      <c r="U541" s="242"/>
      <c r="V541" s="242"/>
      <c r="W541" s="242"/>
      <c r="X541" s="242"/>
      <c r="Y541" s="242"/>
      <c r="Z541" s="242"/>
      <c r="AA541" s="242"/>
      <c r="AB541" s="242"/>
      <c r="AC541" s="242"/>
      <c r="AD541" s="242"/>
      <c r="AE541" s="242"/>
      <c r="AF541" s="242"/>
      <c r="AG541" s="242"/>
      <c r="AH541" s="243">
        <v>0</v>
      </c>
      <c r="AI541" s="243"/>
      <c r="AJ541" s="243"/>
      <c r="AK541" s="243"/>
      <c r="AL541" s="243"/>
      <c r="AM541" s="243"/>
      <c r="AN541" s="243"/>
      <c r="AO541" s="243"/>
      <c r="AP541" s="243"/>
      <c r="AQ541" s="243"/>
      <c r="AR541" s="243"/>
      <c r="AS541" s="243"/>
      <c r="AT541" s="243"/>
      <c r="AU541" s="243"/>
      <c r="AV541" s="243"/>
      <c r="AW541" s="243"/>
      <c r="AX541" s="243">
        <v>0</v>
      </c>
      <c r="AY541" s="243"/>
      <c r="AZ541" s="243"/>
      <c r="BA541" s="243"/>
      <c r="BB541" s="243"/>
      <c r="BC541" s="243"/>
      <c r="BD541" s="243"/>
      <c r="BE541" s="243"/>
      <c r="BF541" s="243"/>
      <c r="BG541" s="243"/>
    </row>
    <row r="542" spans="1:59" ht="24.9" customHeight="1" x14ac:dyDescent="0.25">
      <c r="A542" s="242" t="s">
        <v>528</v>
      </c>
      <c r="B542" s="242"/>
      <c r="C542" s="242"/>
      <c r="D542" s="242"/>
      <c r="E542" s="242"/>
      <c r="F542" s="242"/>
      <c r="G542" s="242"/>
      <c r="H542" s="242"/>
      <c r="I542" s="242"/>
      <c r="J542" s="242"/>
      <c r="K542" s="242"/>
      <c r="L542" s="242"/>
      <c r="M542" s="242"/>
      <c r="N542" s="242"/>
      <c r="O542" s="242"/>
      <c r="P542" s="242"/>
      <c r="Q542" s="242"/>
      <c r="R542" s="242"/>
      <c r="S542" s="242"/>
      <c r="T542" s="242"/>
      <c r="U542" s="242"/>
      <c r="V542" s="242"/>
      <c r="W542" s="242"/>
      <c r="X542" s="242"/>
      <c r="Y542" s="242"/>
      <c r="Z542" s="242"/>
      <c r="AA542" s="242"/>
      <c r="AB542" s="242"/>
      <c r="AC542" s="242"/>
      <c r="AD542" s="242"/>
      <c r="AE542" s="242"/>
      <c r="AF542" s="242"/>
      <c r="AG542" s="242"/>
      <c r="AH542" s="243">
        <v>0</v>
      </c>
      <c r="AI542" s="243"/>
      <c r="AJ542" s="243"/>
      <c r="AK542" s="243"/>
      <c r="AL542" s="243"/>
      <c r="AM542" s="243"/>
      <c r="AN542" s="243"/>
      <c r="AO542" s="243"/>
      <c r="AP542" s="243"/>
      <c r="AQ542" s="243"/>
      <c r="AR542" s="243"/>
      <c r="AS542" s="243"/>
      <c r="AT542" s="243"/>
      <c r="AU542" s="243"/>
      <c r="AV542" s="243"/>
      <c r="AW542" s="243"/>
      <c r="AX542" s="243">
        <v>0</v>
      </c>
      <c r="AY542" s="243"/>
      <c r="AZ542" s="243"/>
      <c r="BA542" s="243"/>
      <c r="BB542" s="243"/>
      <c r="BC542" s="243"/>
      <c r="BD542" s="243"/>
      <c r="BE542" s="243"/>
      <c r="BF542" s="243"/>
      <c r="BG542" s="243"/>
    </row>
    <row r="543" spans="1:59" ht="17.7" customHeight="1" x14ac:dyDescent="0.25">
      <c r="A543" s="242" t="s">
        <v>529</v>
      </c>
      <c r="B543" s="242"/>
      <c r="C543" s="242"/>
      <c r="D543" s="242"/>
      <c r="E543" s="242"/>
      <c r="F543" s="242"/>
      <c r="G543" s="242"/>
      <c r="H543" s="242"/>
      <c r="I543" s="242"/>
      <c r="J543" s="242"/>
      <c r="K543" s="242"/>
      <c r="L543" s="242"/>
      <c r="M543" s="242"/>
      <c r="N543" s="242"/>
      <c r="O543" s="242"/>
      <c r="P543" s="242"/>
      <c r="Q543" s="242"/>
      <c r="R543" s="242"/>
      <c r="S543" s="242"/>
      <c r="T543" s="242"/>
      <c r="U543" s="242"/>
      <c r="V543" s="242"/>
      <c r="W543" s="242"/>
      <c r="X543" s="242"/>
      <c r="Y543" s="242"/>
      <c r="Z543" s="242"/>
      <c r="AA543" s="242"/>
      <c r="AB543" s="242"/>
      <c r="AC543" s="242"/>
      <c r="AD543" s="242"/>
      <c r="AE543" s="242"/>
      <c r="AF543" s="242"/>
      <c r="AG543" s="242"/>
      <c r="AH543" s="243">
        <v>0</v>
      </c>
      <c r="AI543" s="243"/>
      <c r="AJ543" s="243"/>
      <c r="AK543" s="243"/>
      <c r="AL543" s="243"/>
      <c r="AM543" s="243"/>
      <c r="AN543" s="243"/>
      <c r="AO543" s="243"/>
      <c r="AP543" s="243"/>
      <c r="AQ543" s="243"/>
      <c r="AR543" s="243"/>
      <c r="AS543" s="243"/>
      <c r="AT543" s="243"/>
      <c r="AU543" s="243"/>
      <c r="AV543" s="243"/>
      <c r="AW543" s="243"/>
      <c r="AX543" s="243">
        <v>0</v>
      </c>
      <c r="AY543" s="243"/>
      <c r="AZ543" s="243"/>
      <c r="BA543" s="243"/>
      <c r="BB543" s="243"/>
      <c r="BC543" s="243"/>
      <c r="BD543" s="243"/>
      <c r="BE543" s="243"/>
      <c r="BF543" s="243"/>
      <c r="BG543" s="243"/>
    </row>
    <row r="544" spans="1:59" ht="16.95" customHeight="1" x14ac:dyDescent="0.25">
      <c r="A544" s="242" t="s">
        <v>530</v>
      </c>
      <c r="B544" s="242"/>
      <c r="C544" s="242"/>
      <c r="D544" s="242"/>
      <c r="E544" s="242"/>
      <c r="F544" s="242"/>
      <c r="G544" s="242"/>
      <c r="H544" s="242"/>
      <c r="I544" s="242"/>
      <c r="J544" s="242"/>
      <c r="K544" s="242"/>
      <c r="L544" s="242"/>
      <c r="M544" s="242"/>
      <c r="N544" s="242"/>
      <c r="O544" s="242"/>
      <c r="P544" s="242"/>
      <c r="Q544" s="242"/>
      <c r="R544" s="242"/>
      <c r="S544" s="242"/>
      <c r="T544" s="242"/>
      <c r="U544" s="242"/>
      <c r="V544" s="242"/>
      <c r="W544" s="242"/>
      <c r="X544" s="242"/>
      <c r="Y544" s="242"/>
      <c r="Z544" s="242"/>
      <c r="AA544" s="242"/>
      <c r="AB544" s="242"/>
      <c r="AC544" s="242"/>
      <c r="AD544" s="242"/>
      <c r="AE544" s="242"/>
      <c r="AF544" s="242"/>
      <c r="AG544" s="242"/>
      <c r="AH544" s="243">
        <v>0</v>
      </c>
      <c r="AI544" s="243"/>
      <c r="AJ544" s="243"/>
      <c r="AK544" s="243"/>
      <c r="AL544" s="243"/>
      <c r="AM544" s="243"/>
      <c r="AN544" s="243"/>
      <c r="AO544" s="243"/>
      <c r="AP544" s="243"/>
      <c r="AQ544" s="243"/>
      <c r="AR544" s="243"/>
      <c r="AS544" s="243"/>
      <c r="AT544" s="243"/>
      <c r="AU544" s="243"/>
      <c r="AV544" s="243"/>
      <c r="AW544" s="243"/>
      <c r="AX544" s="243">
        <v>0</v>
      </c>
      <c r="AY544" s="243"/>
      <c r="AZ544" s="243"/>
      <c r="BA544" s="243"/>
      <c r="BB544" s="243"/>
      <c r="BC544" s="243"/>
      <c r="BD544" s="243"/>
      <c r="BE544" s="243"/>
      <c r="BF544" s="243"/>
      <c r="BG544" s="243"/>
    </row>
    <row r="545" spans="1:59" ht="17.7" customHeight="1" x14ac:dyDescent="0.25">
      <c r="A545" s="266" t="s">
        <v>531</v>
      </c>
      <c r="B545" s="266"/>
      <c r="C545" s="266"/>
      <c r="D545" s="266"/>
      <c r="E545" s="266"/>
      <c r="F545" s="266"/>
      <c r="G545" s="266"/>
      <c r="H545" s="266"/>
      <c r="I545" s="266"/>
      <c r="J545" s="266"/>
      <c r="K545" s="266"/>
      <c r="L545" s="266"/>
      <c r="M545" s="266"/>
      <c r="N545" s="266"/>
      <c r="O545" s="266"/>
      <c r="P545" s="266"/>
      <c r="Q545" s="266"/>
      <c r="R545" s="266"/>
      <c r="S545" s="266"/>
      <c r="T545" s="266"/>
      <c r="U545" s="266"/>
      <c r="V545" s="266"/>
      <c r="W545" s="266"/>
      <c r="X545" s="266"/>
      <c r="Y545" s="266"/>
      <c r="Z545" s="266"/>
      <c r="AA545" s="266"/>
      <c r="AB545" s="266"/>
      <c r="AC545" s="266"/>
      <c r="AD545" s="266"/>
      <c r="AE545" s="266"/>
      <c r="AF545" s="266"/>
      <c r="AG545" s="266"/>
      <c r="AH545" s="267">
        <v>0</v>
      </c>
      <c r="AI545" s="267"/>
      <c r="AJ545" s="267"/>
      <c r="AK545" s="267"/>
      <c r="AL545" s="267"/>
      <c r="AM545" s="267"/>
      <c r="AN545" s="267"/>
      <c r="AO545" s="267"/>
      <c r="AP545" s="267"/>
      <c r="AQ545" s="267"/>
      <c r="AR545" s="267"/>
      <c r="AS545" s="267"/>
      <c r="AT545" s="267"/>
      <c r="AU545" s="267"/>
      <c r="AV545" s="267"/>
      <c r="AW545" s="267"/>
      <c r="AX545" s="267">
        <v>0</v>
      </c>
      <c r="AY545" s="267"/>
      <c r="AZ545" s="267"/>
      <c r="BA545" s="267"/>
      <c r="BB545" s="267"/>
      <c r="BC545" s="267"/>
      <c r="BD545" s="267"/>
      <c r="BE545" s="267"/>
      <c r="BF545" s="267"/>
      <c r="BG545" s="267"/>
    </row>
    <row r="546" spans="1:59" ht="24.9" customHeight="1" x14ac:dyDescent="0.25">
      <c r="A546" s="242" t="s">
        <v>532</v>
      </c>
      <c r="B546" s="242"/>
      <c r="C546" s="242"/>
      <c r="D546" s="242"/>
      <c r="E546" s="242"/>
      <c r="F546" s="242"/>
      <c r="G546" s="242"/>
      <c r="H546" s="242"/>
      <c r="I546" s="242"/>
      <c r="J546" s="242"/>
      <c r="K546" s="242"/>
      <c r="L546" s="242"/>
      <c r="M546" s="242"/>
      <c r="N546" s="242"/>
      <c r="O546" s="242"/>
      <c r="P546" s="242"/>
      <c r="Q546" s="242"/>
      <c r="R546" s="242"/>
      <c r="S546" s="242"/>
      <c r="T546" s="242"/>
      <c r="U546" s="242"/>
      <c r="V546" s="242"/>
      <c r="W546" s="242"/>
      <c r="X546" s="242"/>
      <c r="Y546" s="242"/>
      <c r="Z546" s="242"/>
      <c r="AA546" s="242"/>
      <c r="AB546" s="242"/>
      <c r="AC546" s="242"/>
      <c r="AD546" s="242"/>
      <c r="AE546" s="242"/>
      <c r="AF546" s="242"/>
      <c r="AG546" s="242"/>
      <c r="AH546" s="243">
        <v>0</v>
      </c>
      <c r="AI546" s="243"/>
      <c r="AJ546" s="243"/>
      <c r="AK546" s="243"/>
      <c r="AL546" s="243"/>
      <c r="AM546" s="243"/>
      <c r="AN546" s="243"/>
      <c r="AO546" s="243"/>
      <c r="AP546" s="243"/>
      <c r="AQ546" s="243"/>
      <c r="AR546" s="243"/>
      <c r="AS546" s="243"/>
      <c r="AT546" s="243"/>
      <c r="AU546" s="243"/>
      <c r="AV546" s="243"/>
      <c r="AW546" s="243"/>
      <c r="AX546" s="243">
        <v>0</v>
      </c>
      <c r="AY546" s="243"/>
      <c r="AZ546" s="243"/>
      <c r="BA546" s="243"/>
      <c r="BB546" s="243"/>
      <c r="BC546" s="243"/>
      <c r="BD546" s="243"/>
      <c r="BE546" s="243"/>
      <c r="BF546" s="243"/>
      <c r="BG546" s="243"/>
    </row>
    <row r="547" spans="1:59" ht="25.65" customHeight="1" x14ac:dyDescent="0.25">
      <c r="A547" s="242" t="s">
        <v>533</v>
      </c>
      <c r="B547" s="242"/>
      <c r="C547" s="242"/>
      <c r="D547" s="242"/>
      <c r="E547" s="242"/>
      <c r="F547" s="242"/>
      <c r="G547" s="242"/>
      <c r="H547" s="242"/>
      <c r="I547" s="242"/>
      <c r="J547" s="242"/>
      <c r="K547" s="242"/>
      <c r="L547" s="242"/>
      <c r="M547" s="242"/>
      <c r="N547" s="242"/>
      <c r="O547" s="242"/>
      <c r="P547" s="242"/>
      <c r="Q547" s="242"/>
      <c r="R547" s="242"/>
      <c r="S547" s="242"/>
      <c r="T547" s="242"/>
      <c r="U547" s="242"/>
      <c r="V547" s="242"/>
      <c r="W547" s="242"/>
      <c r="X547" s="242"/>
      <c r="Y547" s="242"/>
      <c r="Z547" s="242"/>
      <c r="AA547" s="242"/>
      <c r="AB547" s="242"/>
      <c r="AC547" s="242"/>
      <c r="AD547" s="242"/>
      <c r="AE547" s="242"/>
      <c r="AF547" s="242"/>
      <c r="AG547" s="242"/>
      <c r="AH547" s="243">
        <v>0</v>
      </c>
      <c r="AI547" s="243"/>
      <c r="AJ547" s="243"/>
      <c r="AK547" s="243"/>
      <c r="AL547" s="243"/>
      <c r="AM547" s="243"/>
      <c r="AN547" s="243"/>
      <c r="AO547" s="243"/>
      <c r="AP547" s="243"/>
      <c r="AQ547" s="243"/>
      <c r="AR547" s="243"/>
      <c r="AS547" s="243"/>
      <c r="AT547" s="243"/>
      <c r="AU547" s="243"/>
      <c r="AV547" s="243"/>
      <c r="AW547" s="243"/>
      <c r="AX547" s="243">
        <v>0</v>
      </c>
      <c r="AY547" s="243"/>
      <c r="AZ547" s="243"/>
      <c r="BA547" s="243"/>
      <c r="BB547" s="243"/>
      <c r="BC547" s="243"/>
      <c r="BD547" s="243"/>
      <c r="BE547" s="243"/>
      <c r="BF547" s="243"/>
      <c r="BG547" s="243"/>
    </row>
    <row r="548" spans="1:59" ht="20.25" customHeight="1" x14ac:dyDescent="0.25">
      <c r="A548" s="240" t="s">
        <v>534</v>
      </c>
      <c r="B548" s="240"/>
      <c r="C548" s="240"/>
      <c r="D548" s="240"/>
      <c r="E548" s="240"/>
      <c r="F548" s="240"/>
      <c r="G548" s="240"/>
      <c r="H548" s="240"/>
      <c r="I548" s="240"/>
      <c r="J548" s="240"/>
      <c r="K548" s="240"/>
      <c r="L548" s="240"/>
      <c r="M548" s="240"/>
      <c r="N548" s="240"/>
      <c r="O548" s="240"/>
      <c r="P548" s="240"/>
      <c r="Q548" s="240"/>
      <c r="R548" s="240"/>
      <c r="S548" s="240"/>
      <c r="T548" s="240"/>
      <c r="U548" s="240"/>
      <c r="V548" s="240"/>
      <c r="W548" s="240"/>
      <c r="X548" s="240"/>
      <c r="Y548" s="240"/>
      <c r="Z548" s="240"/>
      <c r="AA548" s="240"/>
      <c r="AB548" s="240"/>
      <c r="AC548" s="240"/>
      <c r="AD548" s="240"/>
      <c r="AE548" s="240"/>
      <c r="AF548" s="240"/>
      <c r="AG548" s="240"/>
      <c r="AH548" s="241">
        <v>0</v>
      </c>
      <c r="AI548" s="241"/>
      <c r="AJ548" s="241"/>
      <c r="AK548" s="241"/>
      <c r="AL548" s="241"/>
      <c r="AM548" s="241"/>
      <c r="AN548" s="241"/>
      <c r="AO548" s="241"/>
      <c r="AP548" s="241"/>
      <c r="AQ548" s="241"/>
      <c r="AR548" s="241"/>
      <c r="AS548" s="241"/>
      <c r="AT548" s="241"/>
      <c r="AU548" s="241"/>
      <c r="AV548" s="241"/>
      <c r="AW548" s="241"/>
      <c r="AX548" s="241">
        <v>0</v>
      </c>
      <c r="AY548" s="241"/>
      <c r="AZ548" s="241"/>
      <c r="BA548" s="241"/>
      <c r="BB548" s="241"/>
      <c r="BC548" s="241"/>
      <c r="BD548" s="241"/>
      <c r="BE548" s="241"/>
      <c r="BF548" s="241"/>
      <c r="BG548" s="241"/>
    </row>
    <row r="549" spans="1:59" ht="8.8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8.85" customHeight="1" x14ac:dyDescent="0.25">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row>
    <row r="551" spans="1:59" ht="17.7" customHeight="1" x14ac:dyDescent="0.25">
      <c r="A551" s="244" t="s">
        <v>535</v>
      </c>
      <c r="B551" s="244"/>
      <c r="C551" s="244"/>
      <c r="D551" s="244"/>
      <c r="E551" s="244"/>
      <c r="F551" s="244"/>
      <c r="G551" s="244"/>
      <c r="H551" s="244"/>
      <c r="I551" s="244"/>
      <c r="J551" s="244"/>
      <c r="K551" s="244"/>
      <c r="L551" s="244"/>
      <c r="M551" s="244"/>
      <c r="N551" s="244"/>
      <c r="O551" s="244"/>
      <c r="P551" s="244"/>
      <c r="Q551" s="244"/>
      <c r="R551" s="244"/>
      <c r="S551" s="244"/>
      <c r="T551" s="244"/>
      <c r="U551" s="244"/>
      <c r="V551" s="244"/>
      <c r="W551" s="244"/>
      <c r="X551" s="244"/>
      <c r="Y551" s="244"/>
      <c r="Z551" s="244"/>
      <c r="AA551" s="244"/>
      <c r="AB551" s="244"/>
      <c r="AC551" s="244"/>
      <c r="AD551" s="244"/>
      <c r="AE551" s="244"/>
      <c r="AF551" s="244"/>
      <c r="AG551" s="244"/>
      <c r="AH551" s="244"/>
      <c r="AI551" s="244"/>
      <c r="AJ551" s="244"/>
      <c r="AK551" s="244"/>
      <c r="AL551" s="244"/>
      <c r="AM551" s="244"/>
      <c r="AN551" s="244"/>
      <c r="AO551" s="244"/>
      <c r="AP551" s="244"/>
      <c r="AQ551" s="244"/>
      <c r="AR551" s="244"/>
      <c r="AS551" s="244"/>
      <c r="AT551" s="244"/>
      <c r="AU551" s="244"/>
      <c r="AV551" s="244"/>
      <c r="AW551" s="244"/>
      <c r="AX551" s="244"/>
      <c r="AY551" s="244"/>
      <c r="AZ551" s="244"/>
      <c r="BA551" s="244"/>
      <c r="BB551" s="244"/>
      <c r="BC551" s="244"/>
      <c r="BD551" s="244"/>
      <c r="BE551" s="244"/>
      <c r="BF551" s="244"/>
      <c r="BG551" s="244"/>
    </row>
    <row r="552" spans="1:59" ht="16.95" customHeight="1" x14ac:dyDescent="0.25">
      <c r="A552" s="244" t="s">
        <v>536</v>
      </c>
      <c r="B552" s="244"/>
      <c r="C552" s="244"/>
      <c r="D552" s="244"/>
      <c r="E552" s="244"/>
      <c r="F552" s="244"/>
      <c r="G552" s="244"/>
      <c r="H552" s="244"/>
      <c r="I552" s="244"/>
      <c r="J552" s="244"/>
      <c r="K552" s="244"/>
      <c r="L552" s="244"/>
      <c r="M552" s="244"/>
      <c r="N552" s="244"/>
      <c r="O552" s="244"/>
      <c r="P552" s="244"/>
      <c r="Q552" s="244"/>
      <c r="R552" s="244"/>
      <c r="S552" s="244"/>
      <c r="T552" s="244"/>
      <c r="U552" s="244"/>
      <c r="V552" s="244"/>
      <c r="W552" s="244"/>
      <c r="X552" s="244"/>
      <c r="Y552" s="244"/>
      <c r="Z552" s="244"/>
      <c r="AA552" s="244"/>
      <c r="AB552" s="244"/>
      <c r="AC552" s="244"/>
      <c r="AD552" s="244"/>
      <c r="AE552" s="244"/>
      <c r="AF552" s="244"/>
      <c r="AG552" s="244"/>
      <c r="AH552" s="244"/>
      <c r="AI552" s="244"/>
      <c r="AJ552" s="244"/>
      <c r="AK552" s="244"/>
      <c r="AL552" s="244"/>
      <c r="AM552" s="244"/>
      <c r="AN552" s="244"/>
      <c r="AO552" s="244"/>
      <c r="AP552" s="244"/>
      <c r="AQ552" s="244"/>
      <c r="AR552" s="244"/>
      <c r="AS552" s="244"/>
      <c r="AT552" s="244"/>
      <c r="AU552" s="244"/>
      <c r="AV552" s="244"/>
      <c r="AW552" s="244"/>
      <c r="AX552" s="244"/>
      <c r="AY552" s="244"/>
      <c r="AZ552" s="244"/>
      <c r="BA552" s="244"/>
      <c r="BB552" s="244"/>
      <c r="BC552" s="244"/>
      <c r="BD552" s="244"/>
      <c r="BE552" s="244"/>
      <c r="BF552" s="244"/>
      <c r="BG552" s="244"/>
    </row>
    <row r="553" spans="1:59" ht="2.8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row>
    <row r="554" spans="1:59" ht="66.900000000000006" customHeight="1" x14ac:dyDescent="0.25">
      <c r="A554" s="269" t="s">
        <v>253</v>
      </c>
      <c r="B554" s="269"/>
      <c r="C554" s="269"/>
      <c r="D554" s="269" t="s">
        <v>537</v>
      </c>
      <c r="E554" s="269"/>
      <c r="F554" s="269"/>
      <c r="G554" s="269"/>
      <c r="H554" s="269" t="s">
        <v>538</v>
      </c>
      <c r="I554" s="269"/>
      <c r="J554" s="269"/>
      <c r="K554" s="269"/>
      <c r="L554" s="269"/>
      <c r="M554" s="269"/>
      <c r="N554" s="269"/>
      <c r="O554" s="269"/>
      <c r="P554" s="269" t="s">
        <v>539</v>
      </c>
      <c r="Q554" s="269"/>
      <c r="R554" s="269"/>
      <c r="S554" s="269"/>
      <c r="T554" s="269"/>
      <c r="U554" s="269" t="s">
        <v>540</v>
      </c>
      <c r="V554" s="269"/>
      <c r="W554" s="269"/>
      <c r="X554" s="269"/>
      <c r="Y554" s="269"/>
      <c r="Z554" s="269"/>
      <c r="AA554" s="269"/>
      <c r="AB554" s="269" t="s">
        <v>541</v>
      </c>
      <c r="AC554" s="269"/>
      <c r="AD554" s="269"/>
      <c r="AE554" s="269"/>
      <c r="AF554" s="269"/>
      <c r="AG554" s="269"/>
      <c r="AH554" s="269"/>
      <c r="AI554" s="269"/>
      <c r="AJ554" s="269" t="s">
        <v>542</v>
      </c>
      <c r="AK554" s="269"/>
      <c r="AL554" s="269"/>
      <c r="AM554" s="269"/>
      <c r="AN554" s="269"/>
      <c r="AO554" s="269"/>
      <c r="AP554" s="269" t="s">
        <v>543</v>
      </c>
      <c r="AQ554" s="269"/>
      <c r="AR554" s="269"/>
      <c r="AS554" s="269"/>
      <c r="AT554" s="269"/>
      <c r="AU554" s="269"/>
      <c r="AV554" s="269"/>
      <c r="AW554" s="269"/>
      <c r="AX554" s="269"/>
      <c r="AY554" s="269" t="s">
        <v>544</v>
      </c>
      <c r="AZ554" s="269"/>
      <c r="BA554" s="269"/>
      <c r="BB554" s="269"/>
      <c r="BC554" s="269"/>
      <c r="BD554" s="269"/>
      <c r="BE554" s="269"/>
      <c r="BF554" s="269"/>
      <c r="BG554" s="123" t="s">
        <v>341</v>
      </c>
    </row>
    <row r="555" spans="1:59" ht="14.25" customHeight="1" x14ac:dyDescent="0.25">
      <c r="A555" s="273" t="s">
        <v>545</v>
      </c>
      <c r="B555" s="273"/>
      <c r="C555" s="273"/>
      <c r="D555" s="273" t="s">
        <v>546</v>
      </c>
      <c r="E555" s="273"/>
      <c r="F555" s="273"/>
      <c r="G555" s="273"/>
      <c r="H555" s="273" t="s">
        <v>547</v>
      </c>
      <c r="I555" s="273"/>
      <c r="J555" s="273"/>
      <c r="K555" s="273"/>
      <c r="L555" s="273"/>
      <c r="M555" s="273"/>
      <c r="N555" s="273"/>
      <c r="O555" s="273"/>
      <c r="P555" s="273" t="s">
        <v>548</v>
      </c>
      <c r="Q555" s="273"/>
      <c r="R555" s="273"/>
      <c r="S555" s="273"/>
      <c r="T555" s="273"/>
      <c r="U555" s="273" t="s">
        <v>549</v>
      </c>
      <c r="V555" s="273"/>
      <c r="W555" s="273"/>
      <c r="X555" s="273"/>
      <c r="Y555" s="273"/>
      <c r="Z555" s="273"/>
      <c r="AA555" s="273"/>
      <c r="AB555" s="273" t="s">
        <v>550</v>
      </c>
      <c r="AC555" s="273"/>
      <c r="AD555" s="273"/>
      <c r="AE555" s="273"/>
      <c r="AF555" s="273"/>
      <c r="AG555" s="273"/>
      <c r="AH555" s="273"/>
      <c r="AI555" s="273"/>
      <c r="AJ555" s="273" t="s">
        <v>551</v>
      </c>
      <c r="AK555" s="273"/>
      <c r="AL555" s="273"/>
      <c r="AM555" s="273"/>
      <c r="AN555" s="273"/>
      <c r="AO555" s="273"/>
      <c r="AP555" s="273" t="s">
        <v>552</v>
      </c>
      <c r="AQ555" s="273"/>
      <c r="AR555" s="273"/>
      <c r="AS555" s="273"/>
      <c r="AT555" s="273"/>
      <c r="AU555" s="273"/>
      <c r="AV555" s="273"/>
      <c r="AW555" s="273"/>
      <c r="AX555" s="273"/>
      <c r="AY555" s="273" t="s">
        <v>553</v>
      </c>
      <c r="AZ555" s="273"/>
      <c r="BA555" s="273"/>
      <c r="BB555" s="273"/>
      <c r="BC555" s="273"/>
      <c r="BD555" s="273"/>
      <c r="BE555" s="273"/>
      <c r="BF555" s="273"/>
      <c r="BG555" s="130" t="s">
        <v>554</v>
      </c>
    </row>
    <row r="556" spans="1:59" ht="17.7" customHeight="1" x14ac:dyDescent="0.25">
      <c r="A556" s="272" t="s">
        <v>555</v>
      </c>
      <c r="B556" s="272"/>
      <c r="C556" s="272"/>
      <c r="D556" s="270">
        <f>D557+D558+D559-D560-D561-D562</f>
        <v>0</v>
      </c>
      <c r="E556" s="270"/>
      <c r="F556" s="270"/>
      <c r="G556" s="270"/>
      <c r="H556" s="270">
        <v>0</v>
      </c>
      <c r="I556" s="270"/>
      <c r="J556" s="270"/>
      <c r="K556" s="270"/>
      <c r="L556" s="270"/>
      <c r="M556" s="270"/>
      <c r="N556" s="270"/>
      <c r="O556" s="270"/>
      <c r="P556" s="270">
        <v>0</v>
      </c>
      <c r="Q556" s="270"/>
      <c r="R556" s="270"/>
      <c r="S556" s="270"/>
      <c r="T556" s="270"/>
      <c r="U556" s="270">
        <v>0</v>
      </c>
      <c r="V556" s="270"/>
      <c r="W556" s="270"/>
      <c r="X556" s="270"/>
      <c r="Y556" s="270"/>
      <c r="Z556" s="270"/>
      <c r="AA556" s="270"/>
      <c r="AB556" s="270">
        <v>0</v>
      </c>
      <c r="AC556" s="270"/>
      <c r="AD556" s="270"/>
      <c r="AE556" s="270"/>
      <c r="AF556" s="270"/>
      <c r="AG556" s="270"/>
      <c r="AH556" s="270"/>
      <c r="AI556" s="270"/>
      <c r="AJ556" s="270">
        <v>0</v>
      </c>
      <c r="AK556" s="270"/>
      <c r="AL556" s="270"/>
      <c r="AM556" s="270"/>
      <c r="AN556" s="270"/>
      <c r="AO556" s="270"/>
      <c r="AP556" s="271"/>
      <c r="AQ556" s="271"/>
      <c r="AR556" s="271"/>
      <c r="AS556" s="271"/>
      <c r="AT556" s="271"/>
      <c r="AU556" s="271"/>
      <c r="AV556" s="271"/>
      <c r="AW556" s="271"/>
      <c r="AX556" s="271"/>
      <c r="AY556" s="271">
        <v>0</v>
      </c>
      <c r="AZ556" s="271"/>
      <c r="BA556" s="271"/>
      <c r="BB556" s="271"/>
      <c r="BC556" s="271"/>
      <c r="BD556" s="271"/>
      <c r="BE556" s="271"/>
      <c r="BF556" s="271"/>
      <c r="BG556" s="132">
        <f>SUM(D556:BF556)</f>
        <v>0</v>
      </c>
    </row>
    <row r="557" spans="1:59" ht="24.9" customHeight="1" x14ac:dyDescent="0.25">
      <c r="A557" s="242" t="s">
        <v>556</v>
      </c>
      <c r="B557" s="242"/>
      <c r="C557" s="242"/>
      <c r="D557" s="243">
        <v>0</v>
      </c>
      <c r="E557" s="243"/>
      <c r="F557" s="243"/>
      <c r="G557" s="243"/>
      <c r="H557" s="243">
        <v>0</v>
      </c>
      <c r="I557" s="243"/>
      <c r="J557" s="243"/>
      <c r="K557" s="243"/>
      <c r="L557" s="243"/>
      <c r="M557" s="243"/>
      <c r="N557" s="243"/>
      <c r="O557" s="243"/>
      <c r="P557" s="243">
        <v>0</v>
      </c>
      <c r="Q557" s="243"/>
      <c r="R557" s="243"/>
      <c r="S557" s="243"/>
      <c r="T557" s="243"/>
      <c r="U557" s="243">
        <v>0</v>
      </c>
      <c r="V557" s="243"/>
      <c r="W557" s="243"/>
      <c r="X557" s="243"/>
      <c r="Y557" s="243"/>
      <c r="Z557" s="243"/>
      <c r="AA557" s="243"/>
      <c r="AB557" s="243">
        <v>0</v>
      </c>
      <c r="AC557" s="243"/>
      <c r="AD557" s="243"/>
      <c r="AE557" s="243"/>
      <c r="AF557" s="243"/>
      <c r="AG557" s="243"/>
      <c r="AH557" s="243"/>
      <c r="AI557" s="243"/>
      <c r="AJ557" s="243">
        <v>0</v>
      </c>
      <c r="AK557" s="243"/>
      <c r="AL557" s="243"/>
      <c r="AM557" s="243"/>
      <c r="AN557" s="243"/>
      <c r="AO557" s="243"/>
      <c r="AP557" s="263"/>
      <c r="AQ557" s="263"/>
      <c r="AR557" s="263"/>
      <c r="AS557" s="263"/>
      <c r="AT557" s="263"/>
      <c r="AU557" s="263"/>
      <c r="AV557" s="263"/>
      <c r="AW557" s="263"/>
      <c r="AX557" s="263"/>
      <c r="AY557" s="263">
        <v>0</v>
      </c>
      <c r="AZ557" s="263"/>
      <c r="BA557" s="263"/>
      <c r="BB557" s="263"/>
      <c r="BC557" s="263"/>
      <c r="BD557" s="263"/>
      <c r="BE557" s="263"/>
      <c r="BF557" s="263"/>
      <c r="BG557" s="124">
        <f t="shared" ref="BG557:BG570" si="2">SUM(D557:BF557)</f>
        <v>0</v>
      </c>
    </row>
    <row r="558" spans="1:59" ht="17.7" customHeight="1" x14ac:dyDescent="0.25">
      <c r="A558" s="242" t="s">
        <v>557</v>
      </c>
      <c r="B558" s="242"/>
      <c r="C558" s="242"/>
      <c r="D558" s="243">
        <v>0</v>
      </c>
      <c r="E558" s="243"/>
      <c r="F558" s="243"/>
      <c r="G558" s="243"/>
      <c r="H558" s="243">
        <v>0</v>
      </c>
      <c r="I558" s="243"/>
      <c r="J558" s="243"/>
      <c r="K558" s="243"/>
      <c r="L558" s="243"/>
      <c r="M558" s="243"/>
      <c r="N558" s="243"/>
      <c r="O558" s="243"/>
      <c r="P558" s="243">
        <v>0</v>
      </c>
      <c r="Q558" s="243"/>
      <c r="R558" s="243"/>
      <c r="S558" s="243"/>
      <c r="T558" s="243"/>
      <c r="U558" s="243">
        <v>0</v>
      </c>
      <c r="V558" s="243"/>
      <c r="W558" s="243"/>
      <c r="X558" s="243"/>
      <c r="Y558" s="243"/>
      <c r="Z558" s="243"/>
      <c r="AA558" s="243"/>
      <c r="AB558" s="243">
        <v>0</v>
      </c>
      <c r="AC558" s="243"/>
      <c r="AD558" s="243"/>
      <c r="AE558" s="243"/>
      <c r="AF558" s="243"/>
      <c r="AG558" s="243"/>
      <c r="AH558" s="243"/>
      <c r="AI558" s="243"/>
      <c r="AJ558" s="243">
        <v>0</v>
      </c>
      <c r="AK558" s="243"/>
      <c r="AL558" s="243"/>
      <c r="AM558" s="243"/>
      <c r="AN558" s="243"/>
      <c r="AO558" s="243"/>
      <c r="AP558" s="263"/>
      <c r="AQ558" s="263"/>
      <c r="AR558" s="263"/>
      <c r="AS558" s="263"/>
      <c r="AT558" s="263"/>
      <c r="AU558" s="263"/>
      <c r="AV558" s="263"/>
      <c r="AW558" s="263"/>
      <c r="AX558" s="263"/>
      <c r="AY558" s="263">
        <v>0</v>
      </c>
      <c r="AZ558" s="263"/>
      <c r="BA558" s="263"/>
      <c r="BB558" s="263"/>
      <c r="BC558" s="263"/>
      <c r="BD558" s="263"/>
      <c r="BE558" s="263"/>
      <c r="BF558" s="263"/>
      <c r="BG558" s="124">
        <f t="shared" si="2"/>
        <v>0</v>
      </c>
    </row>
    <row r="559" spans="1:59" ht="17.7" customHeight="1" x14ac:dyDescent="0.25">
      <c r="A559" s="242" t="s">
        <v>346</v>
      </c>
      <c r="B559" s="242"/>
      <c r="C559" s="242"/>
      <c r="D559" s="243">
        <v>0</v>
      </c>
      <c r="E559" s="243"/>
      <c r="F559" s="243"/>
      <c r="G559" s="243"/>
      <c r="H559" s="243">
        <v>0</v>
      </c>
      <c r="I559" s="243"/>
      <c r="J559" s="243"/>
      <c r="K559" s="243"/>
      <c r="L559" s="243"/>
      <c r="M559" s="243"/>
      <c r="N559" s="243"/>
      <c r="O559" s="243"/>
      <c r="P559" s="243">
        <v>0</v>
      </c>
      <c r="Q559" s="243"/>
      <c r="R559" s="243"/>
      <c r="S559" s="243"/>
      <c r="T559" s="243"/>
      <c r="U559" s="243">
        <v>0</v>
      </c>
      <c r="V559" s="243"/>
      <c r="W559" s="243"/>
      <c r="X559" s="243"/>
      <c r="Y559" s="243"/>
      <c r="Z559" s="243"/>
      <c r="AA559" s="243"/>
      <c r="AB559" s="243">
        <v>0</v>
      </c>
      <c r="AC559" s="243"/>
      <c r="AD559" s="243"/>
      <c r="AE559" s="243"/>
      <c r="AF559" s="243"/>
      <c r="AG559" s="243"/>
      <c r="AH559" s="243"/>
      <c r="AI559" s="243"/>
      <c r="AJ559" s="243">
        <v>0</v>
      </c>
      <c r="AK559" s="243"/>
      <c r="AL559" s="243"/>
      <c r="AM559" s="243"/>
      <c r="AN559" s="243"/>
      <c r="AO559" s="243"/>
      <c r="AP559" s="263">
        <v>0</v>
      </c>
      <c r="AQ559" s="263"/>
      <c r="AR559" s="263"/>
      <c r="AS559" s="263"/>
      <c r="AT559" s="263"/>
      <c r="AU559" s="263"/>
      <c r="AV559" s="263"/>
      <c r="AW559" s="263"/>
      <c r="AX559" s="263"/>
      <c r="AY559" s="263">
        <v>0</v>
      </c>
      <c r="AZ559" s="263"/>
      <c r="BA559" s="263"/>
      <c r="BB559" s="263"/>
      <c r="BC559" s="263"/>
      <c r="BD559" s="263"/>
      <c r="BE559" s="263"/>
      <c r="BF559" s="263"/>
      <c r="BG559" s="124">
        <f t="shared" si="2"/>
        <v>0</v>
      </c>
    </row>
    <row r="560" spans="1:59" ht="24.9" customHeight="1" x14ac:dyDescent="0.25">
      <c r="A560" s="242" t="s">
        <v>558</v>
      </c>
      <c r="B560" s="242"/>
      <c r="C560" s="242"/>
      <c r="D560" s="243">
        <v>0</v>
      </c>
      <c r="E560" s="243"/>
      <c r="F560" s="243"/>
      <c r="G560" s="243"/>
      <c r="H560" s="243">
        <v>0</v>
      </c>
      <c r="I560" s="243"/>
      <c r="J560" s="243"/>
      <c r="K560" s="243"/>
      <c r="L560" s="243"/>
      <c r="M560" s="243"/>
      <c r="N560" s="243"/>
      <c r="O560" s="243"/>
      <c r="P560" s="243">
        <v>0</v>
      </c>
      <c r="Q560" s="243"/>
      <c r="R560" s="243"/>
      <c r="S560" s="243"/>
      <c r="T560" s="243"/>
      <c r="U560" s="243">
        <v>0</v>
      </c>
      <c r="V560" s="243"/>
      <c r="W560" s="243"/>
      <c r="X560" s="243"/>
      <c r="Y560" s="243"/>
      <c r="Z560" s="243"/>
      <c r="AA560" s="243"/>
      <c r="AB560" s="243">
        <v>0</v>
      </c>
      <c r="AC560" s="243"/>
      <c r="AD560" s="243"/>
      <c r="AE560" s="243"/>
      <c r="AF560" s="243"/>
      <c r="AG560" s="243"/>
      <c r="AH560" s="243"/>
      <c r="AI560" s="243"/>
      <c r="AJ560" s="243">
        <v>0</v>
      </c>
      <c r="AK560" s="243"/>
      <c r="AL560" s="243"/>
      <c r="AM560" s="243"/>
      <c r="AN560" s="243"/>
      <c r="AO560" s="243"/>
      <c r="AP560" s="263">
        <v>0</v>
      </c>
      <c r="AQ560" s="263"/>
      <c r="AR560" s="263"/>
      <c r="AS560" s="263"/>
      <c r="AT560" s="263"/>
      <c r="AU560" s="263"/>
      <c r="AV560" s="263"/>
      <c r="AW560" s="263"/>
      <c r="AX560" s="263"/>
      <c r="AY560" s="263">
        <v>0</v>
      </c>
      <c r="AZ560" s="263"/>
      <c r="BA560" s="263"/>
      <c r="BB560" s="263"/>
      <c r="BC560" s="263"/>
      <c r="BD560" s="263"/>
      <c r="BE560" s="263"/>
      <c r="BF560" s="263"/>
      <c r="BG560" s="124">
        <f t="shared" si="2"/>
        <v>0</v>
      </c>
    </row>
    <row r="561" spans="1:59" ht="17.7" customHeight="1" x14ac:dyDescent="0.25">
      <c r="A561" s="242" t="s">
        <v>559</v>
      </c>
      <c r="B561" s="242"/>
      <c r="C561" s="242"/>
      <c r="D561" s="243">
        <v>0</v>
      </c>
      <c r="E561" s="243"/>
      <c r="F561" s="243"/>
      <c r="G561" s="243"/>
      <c r="H561" s="243">
        <v>0</v>
      </c>
      <c r="I561" s="243"/>
      <c r="J561" s="243"/>
      <c r="K561" s="243"/>
      <c r="L561" s="243"/>
      <c r="M561" s="243"/>
      <c r="N561" s="243"/>
      <c r="O561" s="243"/>
      <c r="P561" s="243">
        <v>0</v>
      </c>
      <c r="Q561" s="243"/>
      <c r="R561" s="243"/>
      <c r="S561" s="243"/>
      <c r="T561" s="243"/>
      <c r="U561" s="243">
        <v>0</v>
      </c>
      <c r="V561" s="243"/>
      <c r="W561" s="243"/>
      <c r="X561" s="243"/>
      <c r="Y561" s="243"/>
      <c r="Z561" s="243"/>
      <c r="AA561" s="243"/>
      <c r="AB561" s="243">
        <v>0</v>
      </c>
      <c r="AC561" s="243"/>
      <c r="AD561" s="243"/>
      <c r="AE561" s="243"/>
      <c r="AF561" s="243"/>
      <c r="AG561" s="243"/>
      <c r="AH561" s="243"/>
      <c r="AI561" s="243"/>
      <c r="AJ561" s="243">
        <v>0</v>
      </c>
      <c r="AK561" s="243"/>
      <c r="AL561" s="243"/>
      <c r="AM561" s="243"/>
      <c r="AN561" s="243"/>
      <c r="AO561" s="243"/>
      <c r="AP561" s="263">
        <v>0</v>
      </c>
      <c r="AQ561" s="263"/>
      <c r="AR561" s="263"/>
      <c r="AS561" s="263"/>
      <c r="AT561" s="263"/>
      <c r="AU561" s="263"/>
      <c r="AV561" s="263"/>
      <c r="AW561" s="263"/>
      <c r="AX561" s="263"/>
      <c r="AY561" s="263">
        <v>0</v>
      </c>
      <c r="AZ561" s="263"/>
      <c r="BA561" s="263"/>
      <c r="BB561" s="263"/>
      <c r="BC561" s="263"/>
      <c r="BD561" s="263"/>
      <c r="BE561" s="263"/>
      <c r="BF561" s="263"/>
      <c r="BG561" s="124">
        <f t="shared" si="2"/>
        <v>0</v>
      </c>
    </row>
    <row r="562" spans="1:59" ht="16.95" customHeight="1" x14ac:dyDescent="0.25">
      <c r="A562" s="242" t="s">
        <v>349</v>
      </c>
      <c r="B562" s="242"/>
      <c r="C562" s="242"/>
      <c r="D562" s="243">
        <v>0</v>
      </c>
      <c r="E562" s="243"/>
      <c r="F562" s="243"/>
      <c r="G562" s="243"/>
      <c r="H562" s="243">
        <v>0</v>
      </c>
      <c r="I562" s="243"/>
      <c r="J562" s="243"/>
      <c r="K562" s="243"/>
      <c r="L562" s="243"/>
      <c r="M562" s="243"/>
      <c r="N562" s="243"/>
      <c r="O562" s="243"/>
      <c r="P562" s="243">
        <v>0</v>
      </c>
      <c r="Q562" s="243"/>
      <c r="R562" s="243"/>
      <c r="S562" s="243"/>
      <c r="T562" s="243"/>
      <c r="U562" s="243">
        <v>0</v>
      </c>
      <c r="V562" s="243"/>
      <c r="W562" s="243"/>
      <c r="X562" s="243"/>
      <c r="Y562" s="243"/>
      <c r="Z562" s="243"/>
      <c r="AA562" s="243"/>
      <c r="AB562" s="243">
        <v>0</v>
      </c>
      <c r="AC562" s="243"/>
      <c r="AD562" s="243"/>
      <c r="AE562" s="243"/>
      <c r="AF562" s="243"/>
      <c r="AG562" s="243"/>
      <c r="AH562" s="243"/>
      <c r="AI562" s="243"/>
      <c r="AJ562" s="243">
        <v>0</v>
      </c>
      <c r="AK562" s="243"/>
      <c r="AL562" s="243"/>
      <c r="AM562" s="243"/>
      <c r="AN562" s="243"/>
      <c r="AO562" s="243"/>
      <c r="AP562" s="263">
        <v>0</v>
      </c>
      <c r="AQ562" s="263"/>
      <c r="AR562" s="263"/>
      <c r="AS562" s="263"/>
      <c r="AT562" s="263"/>
      <c r="AU562" s="263"/>
      <c r="AV562" s="263"/>
      <c r="AW562" s="263"/>
      <c r="AX562" s="263"/>
      <c r="AY562" s="263">
        <v>0</v>
      </c>
      <c r="AZ562" s="263"/>
      <c r="BA562" s="263"/>
      <c r="BB562" s="263"/>
      <c r="BC562" s="263"/>
      <c r="BD562" s="263"/>
      <c r="BE562" s="263"/>
      <c r="BF562" s="263"/>
      <c r="BG562" s="124">
        <f t="shared" si="2"/>
        <v>0</v>
      </c>
    </row>
    <row r="563" spans="1:59" ht="17.7" customHeight="1" x14ac:dyDescent="0.25">
      <c r="A563" s="266" t="s">
        <v>560</v>
      </c>
      <c r="B563" s="266"/>
      <c r="C563" s="266"/>
      <c r="D563" s="267">
        <v>0</v>
      </c>
      <c r="E563" s="267"/>
      <c r="F563" s="267"/>
      <c r="G563" s="267"/>
      <c r="H563" s="267">
        <v>0</v>
      </c>
      <c r="I563" s="267"/>
      <c r="J563" s="267"/>
      <c r="K563" s="267"/>
      <c r="L563" s="267"/>
      <c r="M563" s="267"/>
      <c r="N563" s="267"/>
      <c r="O563" s="267"/>
      <c r="P563" s="267">
        <v>0</v>
      </c>
      <c r="Q563" s="267"/>
      <c r="R563" s="267"/>
      <c r="S563" s="267"/>
      <c r="T563" s="267"/>
      <c r="U563" s="267">
        <v>0</v>
      </c>
      <c r="V563" s="267"/>
      <c r="W563" s="267"/>
      <c r="X563" s="267"/>
      <c r="Y563" s="267"/>
      <c r="Z563" s="267"/>
      <c r="AA563" s="267"/>
      <c r="AB563" s="267">
        <v>0</v>
      </c>
      <c r="AC563" s="267"/>
      <c r="AD563" s="267"/>
      <c r="AE563" s="267"/>
      <c r="AF563" s="267"/>
      <c r="AG563" s="267"/>
      <c r="AH563" s="267"/>
      <c r="AI563" s="267"/>
      <c r="AJ563" s="267">
        <v>0</v>
      </c>
      <c r="AK563" s="267"/>
      <c r="AL563" s="267"/>
      <c r="AM563" s="267"/>
      <c r="AN563" s="267"/>
      <c r="AO563" s="267"/>
      <c r="AP563" s="268">
        <f>AP556+AP557+AP558+AP559-AP560-AP561-AP562</f>
        <v>0</v>
      </c>
      <c r="AQ563" s="268"/>
      <c r="AR563" s="268"/>
      <c r="AS563" s="268"/>
      <c r="AT563" s="268"/>
      <c r="AU563" s="268"/>
      <c r="AV563" s="268"/>
      <c r="AW563" s="268"/>
      <c r="AX563" s="268"/>
      <c r="AY563" s="268">
        <v>0</v>
      </c>
      <c r="AZ563" s="268"/>
      <c r="BA563" s="268"/>
      <c r="BB563" s="268"/>
      <c r="BC563" s="268"/>
      <c r="BD563" s="268"/>
      <c r="BE563" s="268"/>
      <c r="BF563" s="268"/>
      <c r="BG563" s="124">
        <f t="shared" si="2"/>
        <v>0</v>
      </c>
    </row>
    <row r="564" spans="1:59" ht="24.9" customHeight="1" x14ac:dyDescent="0.25">
      <c r="A564" s="242" t="s">
        <v>561</v>
      </c>
      <c r="B564" s="242"/>
      <c r="C564" s="242"/>
      <c r="D564" s="243">
        <v>0</v>
      </c>
      <c r="E564" s="243"/>
      <c r="F564" s="243"/>
      <c r="G564" s="243"/>
      <c r="H564" s="243">
        <v>0</v>
      </c>
      <c r="I564" s="243"/>
      <c r="J564" s="243"/>
      <c r="K564" s="243"/>
      <c r="L564" s="243"/>
      <c r="M564" s="243"/>
      <c r="N564" s="243"/>
      <c r="O564" s="243"/>
      <c r="P564" s="243">
        <v>0</v>
      </c>
      <c r="Q564" s="243"/>
      <c r="R564" s="243"/>
      <c r="S564" s="243"/>
      <c r="T564" s="243"/>
      <c r="U564" s="243">
        <v>0</v>
      </c>
      <c r="V564" s="243"/>
      <c r="W564" s="243"/>
      <c r="X564" s="243"/>
      <c r="Y564" s="243"/>
      <c r="Z564" s="243"/>
      <c r="AA564" s="243"/>
      <c r="AB564" s="243">
        <v>0</v>
      </c>
      <c r="AC564" s="243"/>
      <c r="AD564" s="243"/>
      <c r="AE564" s="243"/>
      <c r="AF564" s="243"/>
      <c r="AG564" s="243"/>
      <c r="AH564" s="243"/>
      <c r="AI564" s="243"/>
      <c r="AJ564" s="243">
        <v>0</v>
      </c>
      <c r="AK564" s="243"/>
      <c r="AL564" s="243"/>
      <c r="AM564" s="243"/>
      <c r="AN564" s="243"/>
      <c r="AO564" s="243"/>
      <c r="AP564" s="263">
        <v>0</v>
      </c>
      <c r="AQ564" s="263"/>
      <c r="AR564" s="263"/>
      <c r="AS564" s="263"/>
      <c r="AT564" s="263"/>
      <c r="AU564" s="263"/>
      <c r="AV564" s="263"/>
      <c r="AW564" s="263"/>
      <c r="AX564" s="263"/>
      <c r="AY564" s="263">
        <v>0</v>
      </c>
      <c r="AZ564" s="263"/>
      <c r="BA564" s="263"/>
      <c r="BB564" s="263"/>
      <c r="BC564" s="263"/>
      <c r="BD564" s="263"/>
      <c r="BE564" s="263"/>
      <c r="BF564" s="263"/>
      <c r="BG564" s="124">
        <f t="shared" si="2"/>
        <v>0</v>
      </c>
    </row>
    <row r="565" spans="1:59" ht="17.7" customHeight="1" x14ac:dyDescent="0.25">
      <c r="A565" s="242" t="s">
        <v>562</v>
      </c>
      <c r="B565" s="242"/>
      <c r="C565" s="242"/>
      <c r="D565" s="243">
        <v>0</v>
      </c>
      <c r="E565" s="243"/>
      <c r="F565" s="243"/>
      <c r="G565" s="243"/>
      <c r="H565" s="243">
        <v>0</v>
      </c>
      <c r="I565" s="243"/>
      <c r="J565" s="243"/>
      <c r="K565" s="243"/>
      <c r="L565" s="243"/>
      <c r="M565" s="243"/>
      <c r="N565" s="243"/>
      <c r="O565" s="243"/>
      <c r="P565" s="243">
        <v>0</v>
      </c>
      <c r="Q565" s="243"/>
      <c r="R565" s="243"/>
      <c r="S565" s="243"/>
      <c r="T565" s="243"/>
      <c r="U565" s="243">
        <v>0</v>
      </c>
      <c r="V565" s="243"/>
      <c r="W565" s="243"/>
      <c r="X565" s="243"/>
      <c r="Y565" s="243"/>
      <c r="Z565" s="243"/>
      <c r="AA565" s="243"/>
      <c r="AB565" s="243">
        <v>0</v>
      </c>
      <c r="AC565" s="243"/>
      <c r="AD565" s="243"/>
      <c r="AE565" s="243"/>
      <c r="AF565" s="243"/>
      <c r="AG565" s="243"/>
      <c r="AH565" s="243"/>
      <c r="AI565" s="243"/>
      <c r="AJ565" s="243">
        <v>0</v>
      </c>
      <c r="AK565" s="243"/>
      <c r="AL565" s="243"/>
      <c r="AM565" s="243"/>
      <c r="AN565" s="243"/>
      <c r="AO565" s="243"/>
      <c r="AP565" s="263">
        <f>IF(SUMIF(tk_cdkt,"421*",PSC_TK)-SUMIF(tk_cdkt,"421*",PSN_TK)&gt;0,SUMIF(tk_cdkt,"421*",PSC_TK)-SUMIF(tk_cdkt,"421*",PSN_TK),)</f>
        <v>0</v>
      </c>
      <c r="AQ565" s="263"/>
      <c r="AR565" s="263"/>
      <c r="AS565" s="263"/>
      <c r="AT565" s="263"/>
      <c r="AU565" s="263"/>
      <c r="AV565" s="263"/>
      <c r="AW565" s="263"/>
      <c r="AX565" s="263"/>
      <c r="AY565" s="263">
        <v>0</v>
      </c>
      <c r="AZ565" s="263"/>
      <c r="BA565" s="263"/>
      <c r="BB565" s="263"/>
      <c r="BC565" s="263"/>
      <c r="BD565" s="263"/>
      <c r="BE565" s="263"/>
      <c r="BF565" s="263"/>
      <c r="BG565" s="124">
        <f t="shared" si="2"/>
        <v>0</v>
      </c>
    </row>
    <row r="566" spans="1:59" ht="16.95" customHeight="1" x14ac:dyDescent="0.25">
      <c r="A566" s="242" t="s">
        <v>346</v>
      </c>
      <c r="B566" s="242"/>
      <c r="C566" s="242"/>
      <c r="D566" s="243">
        <v>0</v>
      </c>
      <c r="E566" s="243"/>
      <c r="F566" s="243"/>
      <c r="G566" s="243"/>
      <c r="H566" s="243">
        <v>0</v>
      </c>
      <c r="I566" s="243"/>
      <c r="J566" s="243"/>
      <c r="K566" s="243"/>
      <c r="L566" s="243"/>
      <c r="M566" s="243"/>
      <c r="N566" s="243"/>
      <c r="O566" s="243"/>
      <c r="P566" s="243">
        <v>0</v>
      </c>
      <c r="Q566" s="243"/>
      <c r="R566" s="243"/>
      <c r="S566" s="243"/>
      <c r="T566" s="243"/>
      <c r="U566" s="243">
        <v>0</v>
      </c>
      <c r="V566" s="243"/>
      <c r="W566" s="243"/>
      <c r="X566" s="243"/>
      <c r="Y566" s="243"/>
      <c r="Z566" s="243"/>
      <c r="AA566" s="243"/>
      <c r="AB566" s="243">
        <v>0</v>
      </c>
      <c r="AC566" s="243"/>
      <c r="AD566" s="243"/>
      <c r="AE566" s="243"/>
      <c r="AF566" s="243"/>
      <c r="AG566" s="243"/>
      <c r="AH566" s="243"/>
      <c r="AI566" s="243"/>
      <c r="AJ566" s="243">
        <v>0</v>
      </c>
      <c r="AK566" s="243"/>
      <c r="AL566" s="243"/>
      <c r="AM566" s="243"/>
      <c r="AN566" s="243"/>
      <c r="AO566" s="243"/>
      <c r="AP566" s="263">
        <v>0</v>
      </c>
      <c r="AQ566" s="263"/>
      <c r="AR566" s="263"/>
      <c r="AS566" s="263"/>
      <c r="AT566" s="263"/>
      <c r="AU566" s="263"/>
      <c r="AV566" s="263"/>
      <c r="AW566" s="263"/>
      <c r="AX566" s="263"/>
      <c r="AY566" s="263">
        <v>0</v>
      </c>
      <c r="AZ566" s="263"/>
      <c r="BA566" s="263"/>
      <c r="BB566" s="263"/>
      <c r="BC566" s="263"/>
      <c r="BD566" s="263"/>
      <c r="BE566" s="263"/>
      <c r="BF566" s="263"/>
      <c r="BG566" s="124">
        <f t="shared" si="2"/>
        <v>0</v>
      </c>
    </row>
    <row r="567" spans="1:59" ht="25.65" customHeight="1" x14ac:dyDescent="0.25">
      <c r="A567" s="242" t="s">
        <v>563</v>
      </c>
      <c r="B567" s="242"/>
      <c r="C567" s="242"/>
      <c r="D567" s="243">
        <v>0</v>
      </c>
      <c r="E567" s="243"/>
      <c r="F567" s="243"/>
      <c r="G567" s="243"/>
      <c r="H567" s="243">
        <v>0</v>
      </c>
      <c r="I567" s="243"/>
      <c r="J567" s="243"/>
      <c r="K567" s="243"/>
      <c r="L567" s="243"/>
      <c r="M567" s="243"/>
      <c r="N567" s="243"/>
      <c r="O567" s="243"/>
      <c r="P567" s="243">
        <v>0</v>
      </c>
      <c r="Q567" s="243"/>
      <c r="R567" s="243"/>
      <c r="S567" s="243"/>
      <c r="T567" s="243"/>
      <c r="U567" s="243">
        <v>0</v>
      </c>
      <c r="V567" s="243"/>
      <c r="W567" s="243"/>
      <c r="X567" s="243"/>
      <c r="Y567" s="243"/>
      <c r="Z567" s="243"/>
      <c r="AA567" s="243"/>
      <c r="AB567" s="243">
        <v>0</v>
      </c>
      <c r="AC567" s="243"/>
      <c r="AD567" s="243"/>
      <c r="AE567" s="243"/>
      <c r="AF567" s="243"/>
      <c r="AG567" s="243"/>
      <c r="AH567" s="243"/>
      <c r="AI567" s="243"/>
      <c r="AJ567" s="243">
        <v>0</v>
      </c>
      <c r="AK567" s="243"/>
      <c r="AL567" s="243"/>
      <c r="AM567" s="243"/>
      <c r="AN567" s="243"/>
      <c r="AO567" s="243"/>
      <c r="AP567" s="263">
        <v>0</v>
      </c>
      <c r="AQ567" s="263"/>
      <c r="AR567" s="263"/>
      <c r="AS567" s="263"/>
      <c r="AT567" s="263"/>
      <c r="AU567" s="263"/>
      <c r="AV567" s="263"/>
      <c r="AW567" s="263"/>
      <c r="AX567" s="263"/>
      <c r="AY567" s="263">
        <v>0</v>
      </c>
      <c r="AZ567" s="263"/>
      <c r="BA567" s="263"/>
      <c r="BB567" s="263"/>
      <c r="BC567" s="263"/>
      <c r="BD567" s="263"/>
      <c r="BE567" s="263"/>
      <c r="BF567" s="263"/>
      <c r="BG567" s="124">
        <f t="shared" si="2"/>
        <v>0</v>
      </c>
    </row>
    <row r="568" spans="1:59" ht="16.95" customHeight="1" x14ac:dyDescent="0.25">
      <c r="A568" s="242" t="s">
        <v>564</v>
      </c>
      <c r="B568" s="242"/>
      <c r="C568" s="242"/>
      <c r="D568" s="243">
        <v>0</v>
      </c>
      <c r="E568" s="243"/>
      <c r="F568" s="243"/>
      <c r="G568" s="243"/>
      <c r="H568" s="243">
        <v>0</v>
      </c>
      <c r="I568" s="243"/>
      <c r="J568" s="243"/>
      <c r="K568" s="243"/>
      <c r="L568" s="243"/>
      <c r="M568" s="243"/>
      <c r="N568" s="243"/>
      <c r="O568" s="243"/>
      <c r="P568" s="243">
        <v>0</v>
      </c>
      <c r="Q568" s="243"/>
      <c r="R568" s="243"/>
      <c r="S568" s="243"/>
      <c r="T568" s="243"/>
      <c r="U568" s="243">
        <v>0</v>
      </c>
      <c r="V568" s="243"/>
      <c r="W568" s="243"/>
      <c r="X568" s="243"/>
      <c r="Y568" s="243"/>
      <c r="Z568" s="243"/>
      <c r="AA568" s="243"/>
      <c r="AB568" s="243">
        <v>0</v>
      </c>
      <c r="AC568" s="243"/>
      <c r="AD568" s="243"/>
      <c r="AE568" s="243"/>
      <c r="AF568" s="243"/>
      <c r="AG568" s="243"/>
      <c r="AH568" s="243"/>
      <c r="AI568" s="243"/>
      <c r="AJ568" s="243">
        <v>0</v>
      </c>
      <c r="AK568" s="243"/>
      <c r="AL568" s="243"/>
      <c r="AM568" s="243"/>
      <c r="AN568" s="243"/>
      <c r="AO568" s="243"/>
      <c r="AP568" s="263">
        <f>IF(SUMIF(tk_cdkt,"421*",PSC_TK)-SUMIF(tk_cdkt,"421*",PSN_TK)&lt;0,ABS(SUMIF(tk_cdkt,"421*",PSC_TK)-SUMIF(tk_cdkt,"421*",PSN_TK)),)</f>
        <v>0</v>
      </c>
      <c r="AQ568" s="263"/>
      <c r="AR568" s="263"/>
      <c r="AS568" s="263"/>
      <c r="AT568" s="263"/>
      <c r="AU568" s="263"/>
      <c r="AV568" s="263"/>
      <c r="AW568" s="263"/>
      <c r="AX568" s="263"/>
      <c r="AY568" s="263">
        <v>0</v>
      </c>
      <c r="AZ568" s="263"/>
      <c r="BA568" s="263"/>
      <c r="BB568" s="263"/>
      <c r="BC568" s="263"/>
      <c r="BD568" s="263"/>
      <c r="BE568" s="263"/>
      <c r="BF568" s="263"/>
      <c r="BG568" s="124">
        <f t="shared" si="2"/>
        <v>0</v>
      </c>
    </row>
    <row r="569" spans="1:59" ht="17.7" customHeight="1" x14ac:dyDescent="0.25">
      <c r="A569" s="242" t="s">
        <v>349</v>
      </c>
      <c r="B569" s="242"/>
      <c r="C569" s="242"/>
      <c r="D569" s="243">
        <v>0</v>
      </c>
      <c r="E569" s="243"/>
      <c r="F569" s="243"/>
      <c r="G569" s="243"/>
      <c r="H569" s="243">
        <v>0</v>
      </c>
      <c r="I569" s="243"/>
      <c r="J569" s="243"/>
      <c r="K569" s="243"/>
      <c r="L569" s="243"/>
      <c r="M569" s="243"/>
      <c r="N569" s="243"/>
      <c r="O569" s="243"/>
      <c r="P569" s="243">
        <v>0</v>
      </c>
      <c r="Q569" s="243"/>
      <c r="R569" s="243"/>
      <c r="S569" s="243"/>
      <c r="T569" s="243"/>
      <c r="U569" s="243">
        <v>0</v>
      </c>
      <c r="V569" s="243"/>
      <c r="W569" s="243"/>
      <c r="X569" s="243"/>
      <c r="Y569" s="243"/>
      <c r="Z569" s="243"/>
      <c r="AA569" s="243"/>
      <c r="AB569" s="243">
        <v>0</v>
      </c>
      <c r="AC569" s="243"/>
      <c r="AD569" s="243"/>
      <c r="AE569" s="243"/>
      <c r="AF569" s="243"/>
      <c r="AG569" s="243"/>
      <c r="AH569" s="243"/>
      <c r="AI569" s="243"/>
      <c r="AJ569" s="243">
        <v>0</v>
      </c>
      <c r="AK569" s="243"/>
      <c r="AL569" s="243"/>
      <c r="AM569" s="243"/>
      <c r="AN569" s="243"/>
      <c r="AO569" s="243"/>
      <c r="AP569" s="263">
        <v>0</v>
      </c>
      <c r="AQ569" s="263"/>
      <c r="AR569" s="263"/>
      <c r="AS569" s="263"/>
      <c r="AT569" s="263"/>
      <c r="AU569" s="263"/>
      <c r="AV569" s="263"/>
      <c r="AW569" s="263"/>
      <c r="AX569" s="263"/>
      <c r="AY569" s="263">
        <v>0</v>
      </c>
      <c r="AZ569" s="263"/>
      <c r="BA569" s="263"/>
      <c r="BB569" s="263"/>
      <c r="BC569" s="263"/>
      <c r="BD569" s="263"/>
      <c r="BE569" s="263"/>
      <c r="BF569" s="263"/>
      <c r="BG569" s="124">
        <f t="shared" si="2"/>
        <v>0</v>
      </c>
    </row>
    <row r="570" spans="1:59" ht="16.95" customHeight="1" x14ac:dyDescent="0.25">
      <c r="A570" s="264" t="s">
        <v>565</v>
      </c>
      <c r="B570" s="264"/>
      <c r="C570" s="264"/>
      <c r="D570" s="265">
        <f>D563+D564+D565+D566-D567-D568-D569</f>
        <v>0</v>
      </c>
      <c r="E570" s="265"/>
      <c r="F570" s="265"/>
      <c r="G570" s="265"/>
      <c r="H570" s="265">
        <v>0</v>
      </c>
      <c r="I570" s="265"/>
      <c r="J570" s="265"/>
      <c r="K570" s="265"/>
      <c r="L570" s="265"/>
      <c r="M570" s="265"/>
      <c r="N570" s="265"/>
      <c r="O570" s="265"/>
      <c r="P570" s="265">
        <v>0</v>
      </c>
      <c r="Q570" s="265"/>
      <c r="R570" s="265"/>
      <c r="S570" s="265"/>
      <c r="T570" s="265"/>
      <c r="U570" s="265">
        <f>U563+U564+U565+U566-U567-U568-U569</f>
        <v>0</v>
      </c>
      <c r="V570" s="265"/>
      <c r="W570" s="265"/>
      <c r="X570" s="265"/>
      <c r="Y570" s="265"/>
      <c r="Z570" s="265"/>
      <c r="AA570" s="265"/>
      <c r="AB570" s="265">
        <v>0</v>
      </c>
      <c r="AC570" s="265"/>
      <c r="AD570" s="265"/>
      <c r="AE570" s="265"/>
      <c r="AF570" s="265"/>
      <c r="AG570" s="265"/>
      <c r="AH570" s="265"/>
      <c r="AI570" s="265"/>
      <c r="AJ570" s="265">
        <v>0</v>
      </c>
      <c r="AK570" s="265"/>
      <c r="AL570" s="265"/>
      <c r="AM570" s="265"/>
      <c r="AN570" s="265"/>
      <c r="AO570" s="265"/>
      <c r="AP570" s="261">
        <f>AP563+AP564+AP565+AP566-AP567-AP568-AP569</f>
        <v>0</v>
      </c>
      <c r="AQ570" s="261"/>
      <c r="AR570" s="261"/>
      <c r="AS570" s="261"/>
      <c r="AT570" s="261"/>
      <c r="AU570" s="261"/>
      <c r="AV570" s="261"/>
      <c r="AW570" s="261"/>
      <c r="AX570" s="261"/>
      <c r="AY570" s="261">
        <v>0</v>
      </c>
      <c r="AZ570" s="261"/>
      <c r="BA570" s="261"/>
      <c r="BB570" s="261"/>
      <c r="BC570" s="261"/>
      <c r="BD570" s="261"/>
      <c r="BE570" s="261"/>
      <c r="BF570" s="261"/>
      <c r="BG570" s="131">
        <f t="shared" si="2"/>
        <v>0</v>
      </c>
    </row>
    <row r="571" spans="1:59" ht="8.8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125"/>
    </row>
    <row r="572" spans="1:59" ht="8.85" customHeight="1" x14ac:dyDescent="0.25">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row>
    <row r="573" spans="1:59" ht="17.7" customHeight="1" x14ac:dyDescent="0.25">
      <c r="A573" s="244" t="s">
        <v>566</v>
      </c>
      <c r="B573" s="244"/>
      <c r="C573" s="244"/>
      <c r="D573" s="244"/>
      <c r="E573" s="244"/>
      <c r="F573" s="244"/>
      <c r="G573" s="244"/>
      <c r="H573" s="244"/>
      <c r="I573" s="244"/>
      <c r="J573" s="244"/>
      <c r="K573" s="244"/>
      <c r="L573" s="244"/>
      <c r="M573" s="244"/>
      <c r="N573" s="244"/>
      <c r="O573" s="244"/>
      <c r="P573" s="244"/>
      <c r="Q573" s="244"/>
      <c r="R573" s="244"/>
      <c r="S573" s="244"/>
      <c r="T573" s="244"/>
      <c r="U573" s="244"/>
      <c r="V573" s="244"/>
      <c r="W573" s="244"/>
      <c r="X573" s="244"/>
      <c r="Y573" s="244"/>
      <c r="Z573" s="244"/>
      <c r="AA573" s="244"/>
      <c r="AB573" s="244"/>
      <c r="AC573" s="244"/>
      <c r="AD573" s="244"/>
      <c r="AE573" s="244"/>
      <c r="AF573" s="244"/>
      <c r="AG573" s="244"/>
      <c r="AH573" s="244"/>
      <c r="AI573" s="244"/>
      <c r="AJ573" s="244"/>
      <c r="AK573" s="244"/>
      <c r="AL573" s="244"/>
      <c r="AM573" s="244"/>
      <c r="AN573" s="244"/>
      <c r="AO573" s="244"/>
      <c r="AP573" s="244"/>
      <c r="AQ573" s="244"/>
      <c r="AR573" s="244"/>
      <c r="AS573" s="244"/>
      <c r="AT573" s="244"/>
      <c r="AU573" s="244"/>
      <c r="AV573" s="244"/>
      <c r="AW573" s="244"/>
      <c r="AX573" s="244"/>
      <c r="AY573" s="244"/>
      <c r="AZ573" s="244"/>
      <c r="BA573" s="244"/>
      <c r="BB573" s="244"/>
      <c r="BC573" s="244"/>
      <c r="BD573" s="244"/>
      <c r="BE573" s="244"/>
      <c r="BF573" s="244"/>
      <c r="BG573" s="244"/>
    </row>
    <row r="574" spans="1:59" ht="2.8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row>
    <row r="575" spans="1:59" ht="16.95" customHeight="1" x14ac:dyDescent="0.25">
      <c r="A575" s="262" t="s">
        <v>253</v>
      </c>
      <c r="B575" s="262"/>
      <c r="C575" s="262"/>
      <c r="D575" s="262"/>
      <c r="E575" s="262"/>
      <c r="F575" s="262"/>
      <c r="G575" s="262"/>
      <c r="H575" s="262"/>
      <c r="I575" s="262"/>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2"/>
      <c r="AG575" s="262"/>
      <c r="AH575" s="262" t="s">
        <v>254</v>
      </c>
      <c r="AI575" s="262"/>
      <c r="AJ575" s="262"/>
      <c r="AK575" s="262"/>
      <c r="AL575" s="262"/>
      <c r="AM575" s="262"/>
      <c r="AN575" s="262"/>
      <c r="AO575" s="262"/>
      <c r="AP575" s="262"/>
      <c r="AQ575" s="262"/>
      <c r="AR575" s="262"/>
      <c r="AS575" s="262"/>
      <c r="AT575" s="262"/>
      <c r="AU575" s="262"/>
      <c r="AV575" s="262"/>
      <c r="AW575" s="262"/>
      <c r="AX575" s="262" t="s">
        <v>255</v>
      </c>
      <c r="AY575" s="262"/>
      <c r="AZ575" s="262"/>
      <c r="BA575" s="262"/>
      <c r="BB575" s="262"/>
      <c r="BC575" s="262"/>
      <c r="BD575" s="262"/>
      <c r="BE575" s="262"/>
      <c r="BF575" s="262"/>
      <c r="BG575" s="262"/>
    </row>
    <row r="576" spans="1:59" ht="17.7" customHeight="1" x14ac:dyDescent="0.25">
      <c r="A576" s="242" t="s">
        <v>567</v>
      </c>
      <c r="B576" s="242"/>
      <c r="C576" s="242"/>
      <c r="D576" s="242"/>
      <c r="E576" s="242"/>
      <c r="F576" s="242"/>
      <c r="G576" s="242"/>
      <c r="H576" s="242"/>
      <c r="I576" s="242"/>
      <c r="J576" s="242"/>
      <c r="K576" s="242"/>
      <c r="L576" s="242"/>
      <c r="M576" s="242"/>
      <c r="N576" s="242"/>
      <c r="O576" s="242"/>
      <c r="P576" s="242"/>
      <c r="Q576" s="242"/>
      <c r="R576" s="242"/>
      <c r="S576" s="242"/>
      <c r="T576" s="242"/>
      <c r="U576" s="242"/>
      <c r="V576" s="242"/>
      <c r="W576" s="242"/>
      <c r="X576" s="242"/>
      <c r="Y576" s="242"/>
      <c r="Z576" s="242"/>
      <c r="AA576" s="242"/>
      <c r="AB576" s="242"/>
      <c r="AC576" s="242"/>
      <c r="AD576" s="242"/>
      <c r="AE576" s="242"/>
      <c r="AF576" s="242"/>
      <c r="AG576" s="242"/>
      <c r="AH576" s="243">
        <v>0</v>
      </c>
      <c r="AI576" s="243"/>
      <c r="AJ576" s="243"/>
      <c r="AK576" s="243"/>
      <c r="AL576" s="243"/>
      <c r="AM576" s="243"/>
      <c r="AN576" s="243"/>
      <c r="AO576" s="243"/>
      <c r="AP576" s="243"/>
      <c r="AQ576" s="243"/>
      <c r="AR576" s="243"/>
      <c r="AS576" s="243"/>
      <c r="AT576" s="243"/>
      <c r="AU576" s="243"/>
      <c r="AV576" s="243"/>
      <c r="AW576" s="243"/>
      <c r="AX576" s="243">
        <v>0</v>
      </c>
      <c r="AY576" s="243"/>
      <c r="AZ576" s="243"/>
      <c r="BA576" s="243"/>
      <c r="BB576" s="243"/>
      <c r="BC576" s="243"/>
      <c r="BD576" s="243"/>
      <c r="BE576" s="243"/>
      <c r="BF576" s="243"/>
      <c r="BG576" s="243"/>
    </row>
    <row r="577" spans="1:59" ht="17.7" customHeight="1" x14ac:dyDescent="0.25">
      <c r="A577" s="240" t="s">
        <v>568</v>
      </c>
      <c r="B577" s="240"/>
      <c r="C577" s="240"/>
      <c r="D577" s="240"/>
      <c r="E577" s="240"/>
      <c r="F577" s="240"/>
      <c r="G577" s="240"/>
      <c r="H577" s="240"/>
      <c r="I577" s="240"/>
      <c r="J577" s="240"/>
      <c r="K577" s="240"/>
      <c r="L577" s="240"/>
      <c r="M577" s="240"/>
      <c r="N577" s="240"/>
      <c r="O577" s="240"/>
      <c r="P577" s="240"/>
      <c r="Q577" s="240"/>
      <c r="R577" s="240"/>
      <c r="S577" s="240"/>
      <c r="T577" s="240"/>
      <c r="U577" s="240"/>
      <c r="V577" s="240"/>
      <c r="W577" s="240"/>
      <c r="X577" s="240"/>
      <c r="Y577" s="240"/>
      <c r="Z577" s="240"/>
      <c r="AA577" s="240"/>
      <c r="AB577" s="240"/>
      <c r="AC577" s="240"/>
      <c r="AD577" s="240"/>
      <c r="AE577" s="240"/>
      <c r="AF577" s="240"/>
      <c r="AG577" s="240"/>
      <c r="AH577" s="241">
        <v>0</v>
      </c>
      <c r="AI577" s="241"/>
      <c r="AJ577" s="241"/>
      <c r="AK577" s="241"/>
      <c r="AL577" s="241"/>
      <c r="AM577" s="241"/>
      <c r="AN577" s="241"/>
      <c r="AO577" s="241"/>
      <c r="AP577" s="241"/>
      <c r="AQ577" s="241"/>
      <c r="AR577" s="241"/>
      <c r="AS577" s="241"/>
      <c r="AT577" s="241"/>
      <c r="AU577" s="241"/>
      <c r="AV577" s="241"/>
      <c r="AW577" s="241"/>
      <c r="AX577" s="241">
        <v>0</v>
      </c>
      <c r="AY577" s="241"/>
      <c r="AZ577" s="241"/>
      <c r="BA577" s="241"/>
      <c r="BB577" s="241"/>
      <c r="BC577" s="241"/>
      <c r="BD577" s="241"/>
      <c r="BE577" s="241"/>
      <c r="BF577" s="241"/>
      <c r="BG577" s="241"/>
    </row>
    <row r="578" spans="1:59" ht="16.95" customHeight="1" x14ac:dyDescent="0.25">
      <c r="A578" s="248" t="s">
        <v>259</v>
      </c>
      <c r="B578" s="248"/>
      <c r="C578" s="248"/>
      <c r="D578" s="248"/>
      <c r="E578" s="248"/>
      <c r="F578" s="248"/>
      <c r="G578" s="248"/>
      <c r="H578" s="248"/>
      <c r="I578" s="248"/>
      <c r="J578" s="248"/>
      <c r="K578" s="248"/>
      <c r="L578" s="248"/>
      <c r="M578" s="248"/>
      <c r="N578" s="248"/>
      <c r="O578" s="248"/>
      <c r="P578" s="248"/>
      <c r="Q578" s="248"/>
      <c r="R578" s="248"/>
      <c r="S578" s="248"/>
      <c r="T578" s="248"/>
      <c r="U578" s="248"/>
      <c r="V578" s="248"/>
      <c r="W578" s="248"/>
      <c r="X578" s="248"/>
      <c r="Y578" s="248"/>
      <c r="Z578" s="248"/>
      <c r="AA578" s="248"/>
      <c r="AB578" s="248"/>
      <c r="AC578" s="248"/>
      <c r="AD578" s="248"/>
      <c r="AE578" s="248"/>
      <c r="AF578" s="248"/>
      <c r="AG578" s="248"/>
      <c r="AH578" s="249">
        <v>0</v>
      </c>
      <c r="AI578" s="249"/>
      <c r="AJ578" s="249"/>
      <c r="AK578" s="249"/>
      <c r="AL578" s="249"/>
      <c r="AM578" s="249"/>
      <c r="AN578" s="249"/>
      <c r="AO578" s="249"/>
      <c r="AP578" s="249"/>
      <c r="AQ578" s="249"/>
      <c r="AR578" s="249"/>
      <c r="AS578" s="249"/>
      <c r="AT578" s="249"/>
      <c r="AU578" s="249"/>
      <c r="AV578" s="249"/>
      <c r="AW578" s="249"/>
      <c r="AX578" s="249">
        <v>0</v>
      </c>
      <c r="AY578" s="249"/>
      <c r="AZ578" s="249"/>
      <c r="BA578" s="249"/>
      <c r="BB578" s="249"/>
      <c r="BC578" s="249"/>
      <c r="BD578" s="249"/>
      <c r="BE578" s="249"/>
      <c r="BF578" s="249"/>
      <c r="BG578" s="249"/>
    </row>
    <row r="579" spans="1:59" ht="27" customHeight="1" x14ac:dyDescent="0.25">
      <c r="A579" s="260" t="s">
        <v>569</v>
      </c>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row>
    <row r="580" spans="1:59" ht="5.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row>
    <row r="581" spans="1:59" ht="17.7" customHeight="1" x14ac:dyDescent="0.25">
      <c r="A581" s="245" t="s">
        <v>253</v>
      </c>
      <c r="B581" s="245"/>
      <c r="C581" s="245"/>
      <c r="D581" s="245"/>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c r="AA581" s="245"/>
      <c r="AB581" s="245"/>
      <c r="AC581" s="245"/>
      <c r="AD581" s="245"/>
      <c r="AE581" s="245"/>
      <c r="AF581" s="245"/>
      <c r="AG581" s="245"/>
      <c r="AH581" s="245" t="s">
        <v>423</v>
      </c>
      <c r="AI581" s="245"/>
      <c r="AJ581" s="245"/>
      <c r="AK581" s="245"/>
      <c r="AL581" s="245"/>
      <c r="AM581" s="245"/>
      <c r="AN581" s="245"/>
      <c r="AO581" s="245"/>
      <c r="AP581" s="245"/>
      <c r="AQ581" s="245"/>
      <c r="AR581" s="245"/>
      <c r="AS581" s="245"/>
      <c r="AT581" s="245"/>
      <c r="AU581" s="245"/>
      <c r="AV581" s="245"/>
      <c r="AW581" s="245"/>
      <c r="AX581" s="245" t="s">
        <v>424</v>
      </c>
      <c r="AY581" s="245"/>
      <c r="AZ581" s="245"/>
      <c r="BA581" s="245"/>
      <c r="BB581" s="245"/>
      <c r="BC581" s="245"/>
      <c r="BD581" s="245"/>
      <c r="BE581" s="245"/>
      <c r="BF581" s="245"/>
      <c r="BG581" s="245"/>
    </row>
    <row r="582" spans="1:59" ht="17.7" customHeight="1" x14ac:dyDescent="0.25">
      <c r="A582" s="246" t="s">
        <v>570</v>
      </c>
      <c r="B582" s="246"/>
      <c r="C582" s="246"/>
      <c r="D582" s="246"/>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c r="AA582" s="246"/>
      <c r="AB582" s="246"/>
      <c r="AC582" s="246"/>
      <c r="AD582" s="246"/>
      <c r="AE582" s="246"/>
      <c r="AF582" s="246"/>
      <c r="AG582" s="246"/>
      <c r="AH582" s="247">
        <v>0</v>
      </c>
      <c r="AI582" s="247"/>
      <c r="AJ582" s="247"/>
      <c r="AK582" s="247"/>
      <c r="AL582" s="247"/>
      <c r="AM582" s="247"/>
      <c r="AN582" s="247"/>
      <c r="AO582" s="247"/>
      <c r="AP582" s="247"/>
      <c r="AQ582" s="247"/>
      <c r="AR582" s="247"/>
      <c r="AS582" s="247"/>
      <c r="AT582" s="247"/>
      <c r="AU582" s="247"/>
      <c r="AV582" s="247"/>
      <c r="AW582" s="247"/>
      <c r="AX582" s="247">
        <v>0</v>
      </c>
      <c r="AY582" s="247"/>
      <c r="AZ582" s="247"/>
      <c r="BA582" s="247"/>
      <c r="BB582" s="247"/>
      <c r="BC582" s="247"/>
      <c r="BD582" s="247"/>
      <c r="BE582" s="247"/>
      <c r="BF582" s="247"/>
      <c r="BG582" s="247"/>
    </row>
    <row r="583" spans="1:59" ht="16.95" customHeight="1" x14ac:dyDescent="0.25">
      <c r="A583" s="242" t="s">
        <v>571</v>
      </c>
      <c r="B583" s="242"/>
      <c r="C583" s="242"/>
      <c r="D583" s="242"/>
      <c r="E583" s="242"/>
      <c r="F583" s="242"/>
      <c r="G583" s="242"/>
      <c r="H583" s="242"/>
      <c r="I583" s="242"/>
      <c r="J583" s="242"/>
      <c r="K583" s="242"/>
      <c r="L583" s="242"/>
      <c r="M583" s="242"/>
      <c r="N583" s="242"/>
      <c r="O583" s="242"/>
      <c r="P583" s="242"/>
      <c r="Q583" s="242"/>
      <c r="R583" s="242"/>
      <c r="S583" s="242"/>
      <c r="T583" s="242"/>
      <c r="U583" s="242"/>
      <c r="V583" s="242"/>
      <c r="W583" s="242"/>
      <c r="X583" s="242"/>
      <c r="Y583" s="242"/>
      <c r="Z583" s="242"/>
      <c r="AA583" s="242"/>
      <c r="AB583" s="242"/>
      <c r="AC583" s="242"/>
      <c r="AD583" s="242"/>
      <c r="AE583" s="242"/>
      <c r="AF583" s="242"/>
      <c r="AG583" s="242"/>
      <c r="AH583" s="243">
        <v>0</v>
      </c>
      <c r="AI583" s="243"/>
      <c r="AJ583" s="243"/>
      <c r="AK583" s="243"/>
      <c r="AL583" s="243"/>
      <c r="AM583" s="243"/>
      <c r="AN583" s="243"/>
      <c r="AO583" s="243"/>
      <c r="AP583" s="243"/>
      <c r="AQ583" s="243"/>
      <c r="AR583" s="243"/>
      <c r="AS583" s="243"/>
      <c r="AT583" s="243"/>
      <c r="AU583" s="243"/>
      <c r="AV583" s="243"/>
      <c r="AW583" s="243"/>
      <c r="AX583" s="243">
        <v>0</v>
      </c>
      <c r="AY583" s="243"/>
      <c r="AZ583" s="243"/>
      <c r="BA583" s="243"/>
      <c r="BB583" s="243"/>
      <c r="BC583" s="243"/>
      <c r="BD583" s="243"/>
      <c r="BE583" s="243"/>
      <c r="BF583" s="243"/>
      <c r="BG583" s="243"/>
    </row>
    <row r="584" spans="1:59" ht="17.7" customHeight="1" x14ac:dyDescent="0.25">
      <c r="A584" s="242" t="s">
        <v>572</v>
      </c>
      <c r="B584" s="242"/>
      <c r="C584" s="242"/>
      <c r="D584" s="242"/>
      <c r="E584" s="242"/>
      <c r="F584" s="242"/>
      <c r="G584" s="242"/>
      <c r="H584" s="242"/>
      <c r="I584" s="242"/>
      <c r="J584" s="242"/>
      <c r="K584" s="242"/>
      <c r="L584" s="242"/>
      <c r="M584" s="242"/>
      <c r="N584" s="242"/>
      <c r="O584" s="242"/>
      <c r="P584" s="242"/>
      <c r="Q584" s="242"/>
      <c r="R584" s="242"/>
      <c r="S584" s="242"/>
      <c r="T584" s="242"/>
      <c r="U584" s="242"/>
      <c r="V584" s="242"/>
      <c r="W584" s="242"/>
      <c r="X584" s="242"/>
      <c r="Y584" s="242"/>
      <c r="Z584" s="242"/>
      <c r="AA584" s="242"/>
      <c r="AB584" s="242"/>
      <c r="AC584" s="242"/>
      <c r="AD584" s="242"/>
      <c r="AE584" s="242"/>
      <c r="AF584" s="242"/>
      <c r="AG584" s="242"/>
      <c r="AH584" s="243">
        <v>0</v>
      </c>
      <c r="AI584" s="243"/>
      <c r="AJ584" s="243"/>
      <c r="AK584" s="243"/>
      <c r="AL584" s="243"/>
      <c r="AM584" s="243"/>
      <c r="AN584" s="243"/>
      <c r="AO584" s="243"/>
      <c r="AP584" s="243"/>
      <c r="AQ584" s="243"/>
      <c r="AR584" s="243"/>
      <c r="AS584" s="243"/>
      <c r="AT584" s="243"/>
      <c r="AU584" s="243"/>
      <c r="AV584" s="243"/>
      <c r="AW584" s="243"/>
      <c r="AX584" s="243">
        <v>0</v>
      </c>
      <c r="AY584" s="243"/>
      <c r="AZ584" s="243"/>
      <c r="BA584" s="243"/>
      <c r="BB584" s="243"/>
      <c r="BC584" s="243"/>
      <c r="BD584" s="243"/>
      <c r="BE584" s="243"/>
      <c r="BF584" s="243"/>
      <c r="BG584" s="243"/>
    </row>
    <row r="585" spans="1:59" ht="17.7" customHeight="1" x14ac:dyDescent="0.25">
      <c r="A585" s="242" t="s">
        <v>573</v>
      </c>
      <c r="B585" s="242"/>
      <c r="C585" s="242"/>
      <c r="D585" s="242"/>
      <c r="E585" s="242"/>
      <c r="F585" s="242"/>
      <c r="G585" s="242"/>
      <c r="H585" s="242"/>
      <c r="I585" s="242"/>
      <c r="J585" s="242"/>
      <c r="K585" s="242"/>
      <c r="L585" s="242"/>
      <c r="M585" s="242"/>
      <c r="N585" s="242"/>
      <c r="O585" s="242"/>
      <c r="P585" s="242"/>
      <c r="Q585" s="242"/>
      <c r="R585" s="242"/>
      <c r="S585" s="242"/>
      <c r="T585" s="242"/>
      <c r="U585" s="242"/>
      <c r="V585" s="242"/>
      <c r="W585" s="242"/>
      <c r="X585" s="242"/>
      <c r="Y585" s="242"/>
      <c r="Z585" s="242"/>
      <c r="AA585" s="242"/>
      <c r="AB585" s="242"/>
      <c r="AC585" s="242"/>
      <c r="AD585" s="242"/>
      <c r="AE585" s="242"/>
      <c r="AF585" s="242"/>
      <c r="AG585" s="242"/>
      <c r="AH585" s="243">
        <v>0</v>
      </c>
      <c r="AI585" s="243"/>
      <c r="AJ585" s="243"/>
      <c r="AK585" s="243"/>
      <c r="AL585" s="243"/>
      <c r="AM585" s="243"/>
      <c r="AN585" s="243"/>
      <c r="AO585" s="243"/>
      <c r="AP585" s="243"/>
      <c r="AQ585" s="243"/>
      <c r="AR585" s="243"/>
      <c r="AS585" s="243"/>
      <c r="AT585" s="243"/>
      <c r="AU585" s="243"/>
      <c r="AV585" s="243"/>
      <c r="AW585" s="243"/>
      <c r="AX585" s="243">
        <v>0</v>
      </c>
      <c r="AY585" s="243"/>
      <c r="AZ585" s="243"/>
      <c r="BA585" s="243"/>
      <c r="BB585" s="243"/>
      <c r="BC585" s="243"/>
      <c r="BD585" s="243"/>
      <c r="BE585" s="243"/>
      <c r="BF585" s="243"/>
      <c r="BG585" s="243"/>
    </row>
    <row r="586" spans="1:59" ht="16.95" customHeight="1" x14ac:dyDescent="0.25">
      <c r="A586" s="242" t="s">
        <v>574</v>
      </c>
      <c r="B586" s="242"/>
      <c r="C586" s="242"/>
      <c r="D586" s="242"/>
      <c r="E586" s="242"/>
      <c r="F586" s="242"/>
      <c r="G586" s="242"/>
      <c r="H586" s="242"/>
      <c r="I586" s="242"/>
      <c r="J586" s="242"/>
      <c r="K586" s="242"/>
      <c r="L586" s="242"/>
      <c r="M586" s="242"/>
      <c r="N586" s="242"/>
      <c r="O586" s="242"/>
      <c r="P586" s="242"/>
      <c r="Q586" s="242"/>
      <c r="R586" s="242"/>
      <c r="S586" s="242"/>
      <c r="T586" s="242"/>
      <c r="U586" s="242"/>
      <c r="V586" s="242"/>
      <c r="W586" s="242"/>
      <c r="X586" s="242"/>
      <c r="Y586" s="242"/>
      <c r="Z586" s="242"/>
      <c r="AA586" s="242"/>
      <c r="AB586" s="242"/>
      <c r="AC586" s="242"/>
      <c r="AD586" s="242"/>
      <c r="AE586" s="242"/>
      <c r="AF586" s="242"/>
      <c r="AG586" s="242"/>
      <c r="AH586" s="243">
        <v>0</v>
      </c>
      <c r="AI586" s="243"/>
      <c r="AJ586" s="243"/>
      <c r="AK586" s="243"/>
      <c r="AL586" s="243"/>
      <c r="AM586" s="243"/>
      <c r="AN586" s="243"/>
      <c r="AO586" s="243"/>
      <c r="AP586" s="243"/>
      <c r="AQ586" s="243"/>
      <c r="AR586" s="243"/>
      <c r="AS586" s="243"/>
      <c r="AT586" s="243"/>
      <c r="AU586" s="243"/>
      <c r="AV586" s="243"/>
      <c r="AW586" s="243"/>
      <c r="AX586" s="243">
        <v>0</v>
      </c>
      <c r="AY586" s="243"/>
      <c r="AZ586" s="243"/>
      <c r="BA586" s="243"/>
      <c r="BB586" s="243"/>
      <c r="BC586" s="243"/>
      <c r="BD586" s="243"/>
      <c r="BE586" s="243"/>
      <c r="BF586" s="243"/>
      <c r="BG586" s="243"/>
    </row>
    <row r="587" spans="1:59" ht="17.7" customHeight="1" x14ac:dyDescent="0.25">
      <c r="A587" s="240" t="s">
        <v>575</v>
      </c>
      <c r="B587" s="240"/>
      <c r="C587" s="240"/>
      <c r="D587" s="240"/>
      <c r="E587" s="240"/>
      <c r="F587" s="240"/>
      <c r="G587" s="240"/>
      <c r="H587" s="240"/>
      <c r="I587" s="240"/>
      <c r="J587" s="240"/>
      <c r="K587" s="240"/>
      <c r="L587" s="240"/>
      <c r="M587" s="240"/>
      <c r="N587" s="240"/>
      <c r="O587" s="240"/>
      <c r="P587" s="240"/>
      <c r="Q587" s="240"/>
      <c r="R587" s="240"/>
      <c r="S587" s="240"/>
      <c r="T587" s="240"/>
      <c r="U587" s="240"/>
      <c r="V587" s="240"/>
      <c r="W587" s="240"/>
      <c r="X587" s="240"/>
      <c r="Y587" s="240"/>
      <c r="Z587" s="240"/>
      <c r="AA587" s="240"/>
      <c r="AB587" s="240"/>
      <c r="AC587" s="240"/>
      <c r="AD587" s="240"/>
      <c r="AE587" s="240"/>
      <c r="AF587" s="240"/>
      <c r="AG587" s="240"/>
      <c r="AH587" s="241">
        <v>0</v>
      </c>
      <c r="AI587" s="241"/>
      <c r="AJ587" s="241"/>
      <c r="AK587" s="241"/>
      <c r="AL587" s="241"/>
      <c r="AM587" s="241"/>
      <c r="AN587" s="241"/>
      <c r="AO587" s="241"/>
      <c r="AP587" s="241"/>
      <c r="AQ587" s="241"/>
      <c r="AR587" s="241"/>
      <c r="AS587" s="241"/>
      <c r="AT587" s="241"/>
      <c r="AU587" s="241"/>
      <c r="AV587" s="241"/>
      <c r="AW587" s="241"/>
      <c r="AX587" s="241">
        <v>0</v>
      </c>
      <c r="AY587" s="241"/>
      <c r="AZ587" s="241"/>
      <c r="BA587" s="241"/>
      <c r="BB587" s="241"/>
      <c r="BC587" s="241"/>
      <c r="BD587" s="241"/>
      <c r="BE587" s="241"/>
      <c r="BF587" s="241"/>
      <c r="BG587" s="241"/>
    </row>
    <row r="588" spans="1:59" ht="8.8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6.95" customHeight="1" x14ac:dyDescent="0.25">
      <c r="A589" s="244" t="s">
        <v>576</v>
      </c>
      <c r="B589" s="244"/>
      <c r="C589" s="244"/>
      <c r="D589" s="244"/>
      <c r="E589" s="244"/>
      <c r="F589" s="244"/>
      <c r="G589" s="244"/>
      <c r="H589" s="244"/>
      <c r="I589" s="244"/>
      <c r="J589" s="244"/>
      <c r="K589" s="244"/>
      <c r="L589" s="244"/>
      <c r="M589" s="244"/>
      <c r="N589" s="244"/>
      <c r="O589" s="244"/>
      <c r="P589" s="244"/>
      <c r="Q589" s="244"/>
      <c r="R589" s="244"/>
      <c r="S589" s="244"/>
      <c r="T589" s="244"/>
      <c r="U589" s="244"/>
      <c r="V589" s="244"/>
      <c r="W589" s="244"/>
      <c r="X589" s="244"/>
      <c r="Y589" s="244"/>
      <c r="Z589" s="244"/>
      <c r="AA589" s="244"/>
      <c r="AB589" s="244"/>
      <c r="AC589" s="244"/>
      <c r="AD589" s="244"/>
      <c r="AE589" s="244"/>
      <c r="AF589" s="244"/>
      <c r="AG589" s="244"/>
      <c r="AH589" s="244"/>
      <c r="AI589" s="244"/>
      <c r="AJ589" s="244"/>
      <c r="AK589" s="244"/>
      <c r="AL589" s="244"/>
      <c r="AM589" s="244"/>
      <c r="AN589" s="244"/>
      <c r="AO589" s="244"/>
      <c r="AP589" s="244"/>
      <c r="AQ589" s="244"/>
      <c r="AR589" s="244"/>
      <c r="AS589" s="244"/>
      <c r="AT589" s="244"/>
      <c r="AU589" s="244"/>
      <c r="AV589" s="244"/>
      <c r="AW589" s="244"/>
      <c r="AX589" s="244"/>
      <c r="AY589" s="244"/>
      <c r="AZ589" s="244"/>
      <c r="BA589" s="244"/>
      <c r="BB589" s="244"/>
      <c r="BC589" s="244"/>
      <c r="BD589" s="244"/>
      <c r="BE589" s="244"/>
      <c r="BF589" s="244"/>
      <c r="BG589" s="244"/>
    </row>
    <row r="590" spans="1:59" ht="2.8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row>
    <row r="591" spans="1:59" ht="17.7" customHeight="1" x14ac:dyDescent="0.25">
      <c r="A591" s="245" t="s">
        <v>253</v>
      </c>
      <c r="B591" s="245"/>
      <c r="C591" s="245"/>
      <c r="D591" s="245"/>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c r="AA591" s="245"/>
      <c r="AB591" s="245"/>
      <c r="AC591" s="245"/>
      <c r="AD591" s="245"/>
      <c r="AE591" s="245"/>
      <c r="AF591" s="245"/>
      <c r="AG591" s="245"/>
      <c r="AH591" s="245" t="s">
        <v>254</v>
      </c>
      <c r="AI591" s="245"/>
      <c r="AJ591" s="245"/>
      <c r="AK591" s="245"/>
      <c r="AL591" s="245"/>
      <c r="AM591" s="245"/>
      <c r="AN591" s="245"/>
      <c r="AO591" s="245"/>
      <c r="AP591" s="245"/>
      <c r="AQ591" s="245"/>
      <c r="AR591" s="245"/>
      <c r="AS591" s="245"/>
      <c r="AT591" s="245"/>
      <c r="AU591" s="245"/>
      <c r="AV591" s="245"/>
      <c r="AW591" s="245"/>
      <c r="AX591" s="245" t="s">
        <v>255</v>
      </c>
      <c r="AY591" s="245"/>
      <c r="AZ591" s="245"/>
      <c r="BA591" s="245"/>
      <c r="BB591" s="245"/>
      <c r="BC591" s="245"/>
      <c r="BD591" s="245"/>
      <c r="BE591" s="245"/>
      <c r="BF591" s="245"/>
      <c r="BG591" s="245"/>
    </row>
    <row r="592" spans="1:59" ht="16.95" customHeight="1" x14ac:dyDescent="0.25">
      <c r="A592" s="246" t="s">
        <v>577</v>
      </c>
      <c r="B592" s="246"/>
      <c r="C592" s="246"/>
      <c r="D592" s="246"/>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c r="AA592" s="246"/>
      <c r="AB592" s="246"/>
      <c r="AC592" s="246"/>
      <c r="AD592" s="246"/>
      <c r="AE592" s="246"/>
      <c r="AF592" s="246"/>
      <c r="AG592" s="246"/>
      <c r="AH592" s="247">
        <v>0</v>
      </c>
      <c r="AI592" s="247"/>
      <c r="AJ592" s="247"/>
      <c r="AK592" s="247"/>
      <c r="AL592" s="247"/>
      <c r="AM592" s="247"/>
      <c r="AN592" s="247"/>
      <c r="AO592" s="247"/>
      <c r="AP592" s="247"/>
      <c r="AQ592" s="247"/>
      <c r="AR592" s="247"/>
      <c r="AS592" s="247"/>
      <c r="AT592" s="247"/>
      <c r="AU592" s="247"/>
      <c r="AV592" s="247"/>
      <c r="AW592" s="247"/>
      <c r="AX592" s="247">
        <v>0</v>
      </c>
      <c r="AY592" s="247"/>
      <c r="AZ592" s="247"/>
      <c r="BA592" s="247"/>
      <c r="BB592" s="247"/>
      <c r="BC592" s="247"/>
      <c r="BD592" s="247"/>
      <c r="BE592" s="247"/>
      <c r="BF592" s="247"/>
      <c r="BG592" s="247"/>
    </row>
    <row r="593" spans="1:59" ht="17.7" customHeight="1" x14ac:dyDescent="0.25">
      <c r="A593" s="242" t="s">
        <v>578</v>
      </c>
      <c r="B593" s="242"/>
      <c r="C593" s="242"/>
      <c r="D593" s="242"/>
      <c r="E593" s="242"/>
      <c r="F593" s="242"/>
      <c r="G593" s="242"/>
      <c r="H593" s="242"/>
      <c r="I593" s="242"/>
      <c r="J593" s="242"/>
      <c r="K593" s="242"/>
      <c r="L593" s="242"/>
      <c r="M593" s="242"/>
      <c r="N593" s="242"/>
      <c r="O593" s="242"/>
      <c r="P593" s="242"/>
      <c r="Q593" s="242"/>
      <c r="R593" s="242"/>
      <c r="S593" s="242"/>
      <c r="T593" s="242"/>
      <c r="U593" s="242"/>
      <c r="V593" s="242"/>
      <c r="W593" s="242"/>
      <c r="X593" s="242"/>
      <c r="Y593" s="242"/>
      <c r="Z593" s="242"/>
      <c r="AA593" s="242"/>
      <c r="AB593" s="242"/>
      <c r="AC593" s="242"/>
      <c r="AD593" s="242"/>
      <c r="AE593" s="242"/>
      <c r="AF593" s="242"/>
      <c r="AG593" s="242"/>
      <c r="AH593" s="243">
        <v>0</v>
      </c>
      <c r="AI593" s="243"/>
      <c r="AJ593" s="243"/>
      <c r="AK593" s="243"/>
      <c r="AL593" s="243"/>
      <c r="AM593" s="243"/>
      <c r="AN593" s="243"/>
      <c r="AO593" s="243"/>
      <c r="AP593" s="243"/>
      <c r="AQ593" s="243"/>
      <c r="AR593" s="243"/>
      <c r="AS593" s="243"/>
      <c r="AT593" s="243"/>
      <c r="AU593" s="243"/>
      <c r="AV593" s="243"/>
      <c r="AW593" s="243"/>
      <c r="AX593" s="243">
        <v>0</v>
      </c>
      <c r="AY593" s="243"/>
      <c r="AZ593" s="243"/>
      <c r="BA593" s="243"/>
      <c r="BB593" s="243"/>
      <c r="BC593" s="243"/>
      <c r="BD593" s="243"/>
      <c r="BE593" s="243"/>
      <c r="BF593" s="243"/>
      <c r="BG593" s="243"/>
    </row>
    <row r="594" spans="1:59" ht="17.7" customHeight="1" x14ac:dyDescent="0.25">
      <c r="A594" s="242" t="s">
        <v>579</v>
      </c>
      <c r="B594" s="242"/>
      <c r="C594" s="242"/>
      <c r="D594" s="242"/>
      <c r="E594" s="242"/>
      <c r="F594" s="242"/>
      <c r="G594" s="242"/>
      <c r="H594" s="242"/>
      <c r="I594" s="242"/>
      <c r="J594" s="242"/>
      <c r="K594" s="242"/>
      <c r="L594" s="242"/>
      <c r="M594" s="242"/>
      <c r="N594" s="242"/>
      <c r="O594" s="242"/>
      <c r="P594" s="242"/>
      <c r="Q594" s="242"/>
      <c r="R594" s="242"/>
      <c r="S594" s="242"/>
      <c r="T594" s="242"/>
      <c r="U594" s="242"/>
      <c r="V594" s="242"/>
      <c r="W594" s="242"/>
      <c r="X594" s="242"/>
      <c r="Y594" s="242"/>
      <c r="Z594" s="242"/>
      <c r="AA594" s="242"/>
      <c r="AB594" s="242"/>
      <c r="AC594" s="242"/>
      <c r="AD594" s="242"/>
      <c r="AE594" s="242"/>
      <c r="AF594" s="242"/>
      <c r="AG594" s="242"/>
      <c r="AH594" s="243">
        <v>0</v>
      </c>
      <c r="AI594" s="243"/>
      <c r="AJ594" s="243"/>
      <c r="AK594" s="243"/>
      <c r="AL594" s="243"/>
      <c r="AM594" s="243"/>
      <c r="AN594" s="243"/>
      <c r="AO594" s="243"/>
      <c r="AP594" s="243"/>
      <c r="AQ594" s="243"/>
      <c r="AR594" s="243"/>
      <c r="AS594" s="243"/>
      <c r="AT594" s="243"/>
      <c r="AU594" s="243"/>
      <c r="AV594" s="243"/>
      <c r="AW594" s="243"/>
      <c r="AX594" s="243">
        <v>0</v>
      </c>
      <c r="AY594" s="243"/>
      <c r="AZ594" s="243"/>
      <c r="BA594" s="243"/>
      <c r="BB594" s="243"/>
      <c r="BC594" s="243"/>
      <c r="BD594" s="243"/>
      <c r="BE594" s="243"/>
      <c r="BF594" s="243"/>
      <c r="BG594" s="243"/>
    </row>
    <row r="595" spans="1:59" ht="16.95" customHeight="1" x14ac:dyDescent="0.25">
      <c r="A595" s="242" t="s">
        <v>580</v>
      </c>
      <c r="B595" s="242"/>
      <c r="C595" s="242"/>
      <c r="D595" s="242"/>
      <c r="E595" s="242"/>
      <c r="F595" s="242"/>
      <c r="G595" s="242"/>
      <c r="H595" s="242"/>
      <c r="I595" s="242"/>
      <c r="J595" s="242"/>
      <c r="K595" s="242"/>
      <c r="L595" s="242"/>
      <c r="M595" s="242"/>
      <c r="N595" s="242"/>
      <c r="O595" s="242"/>
      <c r="P595" s="242"/>
      <c r="Q595" s="242"/>
      <c r="R595" s="242"/>
      <c r="S595" s="242"/>
      <c r="T595" s="242"/>
      <c r="U595" s="242"/>
      <c r="V595" s="242"/>
      <c r="W595" s="242"/>
      <c r="X595" s="242"/>
      <c r="Y595" s="242"/>
      <c r="Z595" s="242"/>
      <c r="AA595" s="242"/>
      <c r="AB595" s="242"/>
      <c r="AC595" s="242"/>
      <c r="AD595" s="242"/>
      <c r="AE595" s="242"/>
      <c r="AF595" s="242"/>
      <c r="AG595" s="242"/>
      <c r="AH595" s="243">
        <v>0</v>
      </c>
      <c r="AI595" s="243"/>
      <c r="AJ595" s="243"/>
      <c r="AK595" s="243"/>
      <c r="AL595" s="243"/>
      <c r="AM595" s="243"/>
      <c r="AN595" s="243"/>
      <c r="AO595" s="243"/>
      <c r="AP595" s="243"/>
      <c r="AQ595" s="243"/>
      <c r="AR595" s="243"/>
      <c r="AS595" s="243"/>
      <c r="AT595" s="243"/>
      <c r="AU595" s="243"/>
      <c r="AV595" s="243"/>
      <c r="AW595" s="243"/>
      <c r="AX595" s="243">
        <v>0</v>
      </c>
      <c r="AY595" s="243"/>
      <c r="AZ595" s="243"/>
      <c r="BA595" s="243"/>
      <c r="BB595" s="243"/>
      <c r="BC595" s="243"/>
      <c r="BD595" s="243"/>
      <c r="BE595" s="243"/>
      <c r="BF595" s="243"/>
      <c r="BG595" s="243"/>
    </row>
    <row r="596" spans="1:59" ht="17.7" customHeight="1" x14ac:dyDescent="0.25">
      <c r="A596" s="242" t="s">
        <v>581</v>
      </c>
      <c r="B596" s="242"/>
      <c r="C596" s="242"/>
      <c r="D596" s="242"/>
      <c r="E596" s="242"/>
      <c r="F596" s="242"/>
      <c r="G596" s="242"/>
      <c r="H596" s="242"/>
      <c r="I596" s="242"/>
      <c r="J596" s="242"/>
      <c r="K596" s="242"/>
      <c r="L596" s="242"/>
      <c r="M596" s="242"/>
      <c r="N596" s="242"/>
      <c r="O596" s="242"/>
      <c r="P596" s="242"/>
      <c r="Q596" s="242"/>
      <c r="R596" s="242"/>
      <c r="S596" s="242"/>
      <c r="T596" s="242"/>
      <c r="U596" s="242"/>
      <c r="V596" s="242"/>
      <c r="W596" s="242"/>
      <c r="X596" s="242"/>
      <c r="Y596" s="242"/>
      <c r="Z596" s="242"/>
      <c r="AA596" s="242"/>
      <c r="AB596" s="242"/>
      <c r="AC596" s="242"/>
      <c r="AD596" s="242"/>
      <c r="AE596" s="242"/>
      <c r="AF596" s="242"/>
      <c r="AG596" s="242"/>
      <c r="AH596" s="243">
        <v>0</v>
      </c>
      <c r="AI596" s="243"/>
      <c r="AJ596" s="243"/>
      <c r="AK596" s="243"/>
      <c r="AL596" s="243"/>
      <c r="AM596" s="243"/>
      <c r="AN596" s="243"/>
      <c r="AO596" s="243"/>
      <c r="AP596" s="243"/>
      <c r="AQ596" s="243"/>
      <c r="AR596" s="243"/>
      <c r="AS596" s="243"/>
      <c r="AT596" s="243"/>
      <c r="AU596" s="243"/>
      <c r="AV596" s="243"/>
      <c r="AW596" s="243"/>
      <c r="AX596" s="243">
        <v>0</v>
      </c>
      <c r="AY596" s="243"/>
      <c r="AZ596" s="243"/>
      <c r="BA596" s="243"/>
      <c r="BB596" s="243"/>
      <c r="BC596" s="243"/>
      <c r="BD596" s="243"/>
      <c r="BE596" s="243"/>
      <c r="BF596" s="243"/>
      <c r="BG596" s="243"/>
    </row>
    <row r="597" spans="1:59" ht="17.7" customHeight="1" x14ac:dyDescent="0.25">
      <c r="A597" s="242" t="s">
        <v>579</v>
      </c>
      <c r="B597" s="242"/>
      <c r="C597" s="242"/>
      <c r="D597" s="242"/>
      <c r="E597" s="242"/>
      <c r="F597" s="242"/>
      <c r="G597" s="242"/>
      <c r="H597" s="242"/>
      <c r="I597" s="24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3">
        <v>0</v>
      </c>
      <c r="AI597" s="243"/>
      <c r="AJ597" s="243"/>
      <c r="AK597" s="243"/>
      <c r="AL597" s="243"/>
      <c r="AM597" s="243"/>
      <c r="AN597" s="243"/>
      <c r="AO597" s="243"/>
      <c r="AP597" s="243"/>
      <c r="AQ597" s="243"/>
      <c r="AR597" s="243"/>
      <c r="AS597" s="243"/>
      <c r="AT597" s="243"/>
      <c r="AU597" s="243"/>
      <c r="AV597" s="243"/>
      <c r="AW597" s="243"/>
      <c r="AX597" s="243">
        <v>0</v>
      </c>
      <c r="AY597" s="243"/>
      <c r="AZ597" s="243"/>
      <c r="BA597" s="243"/>
      <c r="BB597" s="243"/>
      <c r="BC597" s="243"/>
      <c r="BD597" s="243"/>
      <c r="BE597" s="243"/>
      <c r="BF597" s="243"/>
      <c r="BG597" s="243"/>
    </row>
    <row r="598" spans="1:59" ht="16.95" customHeight="1" x14ac:dyDescent="0.25">
      <c r="A598" s="242" t="s">
        <v>580</v>
      </c>
      <c r="B598" s="242"/>
      <c r="C598" s="242"/>
      <c r="D598" s="242"/>
      <c r="E598" s="242"/>
      <c r="F598" s="242"/>
      <c r="G598" s="242"/>
      <c r="H598" s="242"/>
      <c r="I598" s="242"/>
      <c r="J598" s="242"/>
      <c r="K598" s="242"/>
      <c r="L598" s="242"/>
      <c r="M598" s="242"/>
      <c r="N598" s="242"/>
      <c r="O598" s="242"/>
      <c r="P598" s="242"/>
      <c r="Q598" s="242"/>
      <c r="R598" s="242"/>
      <c r="S598" s="242"/>
      <c r="T598" s="242"/>
      <c r="U598" s="242"/>
      <c r="V598" s="242"/>
      <c r="W598" s="242"/>
      <c r="X598" s="242"/>
      <c r="Y598" s="242"/>
      <c r="Z598" s="242"/>
      <c r="AA598" s="242"/>
      <c r="AB598" s="242"/>
      <c r="AC598" s="242"/>
      <c r="AD598" s="242"/>
      <c r="AE598" s="242"/>
      <c r="AF598" s="242"/>
      <c r="AG598" s="242"/>
      <c r="AH598" s="243">
        <v>0</v>
      </c>
      <c r="AI598" s="243"/>
      <c r="AJ598" s="243"/>
      <c r="AK598" s="243"/>
      <c r="AL598" s="243"/>
      <c r="AM598" s="243"/>
      <c r="AN598" s="243"/>
      <c r="AO598" s="243"/>
      <c r="AP598" s="243"/>
      <c r="AQ598" s="243"/>
      <c r="AR598" s="243"/>
      <c r="AS598" s="243"/>
      <c r="AT598" s="243"/>
      <c r="AU598" s="243"/>
      <c r="AV598" s="243"/>
      <c r="AW598" s="243"/>
      <c r="AX598" s="243">
        <v>0</v>
      </c>
      <c r="AY598" s="243"/>
      <c r="AZ598" s="243"/>
      <c r="BA598" s="243"/>
      <c r="BB598" s="243"/>
      <c r="BC598" s="243"/>
      <c r="BD598" s="243"/>
      <c r="BE598" s="243"/>
      <c r="BF598" s="243"/>
      <c r="BG598" s="243"/>
    </row>
    <row r="599" spans="1:59" ht="17.7" customHeight="1" x14ac:dyDescent="0.25">
      <c r="A599" s="242" t="s">
        <v>582</v>
      </c>
      <c r="B599" s="242"/>
      <c r="C599" s="242"/>
      <c r="D599" s="242"/>
      <c r="E599" s="242"/>
      <c r="F599" s="242"/>
      <c r="G599" s="242"/>
      <c r="H599" s="242"/>
      <c r="I599" s="242"/>
      <c r="J599" s="242"/>
      <c r="K599" s="242"/>
      <c r="L599" s="242"/>
      <c r="M599" s="242"/>
      <c r="N599" s="242"/>
      <c r="O599" s="242"/>
      <c r="P599" s="242"/>
      <c r="Q599" s="242"/>
      <c r="R599" s="242"/>
      <c r="S599" s="242"/>
      <c r="T599" s="242"/>
      <c r="U599" s="242"/>
      <c r="V599" s="242"/>
      <c r="W599" s="242"/>
      <c r="X599" s="242"/>
      <c r="Y599" s="242"/>
      <c r="Z599" s="242"/>
      <c r="AA599" s="242"/>
      <c r="AB599" s="242"/>
      <c r="AC599" s="242"/>
      <c r="AD599" s="242"/>
      <c r="AE599" s="242"/>
      <c r="AF599" s="242"/>
      <c r="AG599" s="242"/>
      <c r="AH599" s="243">
        <v>0</v>
      </c>
      <c r="AI599" s="243"/>
      <c r="AJ599" s="243"/>
      <c r="AK599" s="243"/>
      <c r="AL599" s="243"/>
      <c r="AM599" s="243"/>
      <c r="AN599" s="243"/>
      <c r="AO599" s="243"/>
      <c r="AP599" s="243"/>
      <c r="AQ599" s="243"/>
      <c r="AR599" s="243"/>
      <c r="AS599" s="243"/>
      <c r="AT599" s="243"/>
      <c r="AU599" s="243"/>
      <c r="AV599" s="243"/>
      <c r="AW599" s="243"/>
      <c r="AX599" s="243">
        <v>0</v>
      </c>
      <c r="AY599" s="243"/>
      <c r="AZ599" s="243"/>
      <c r="BA599" s="243"/>
      <c r="BB599" s="243"/>
      <c r="BC599" s="243"/>
      <c r="BD599" s="243"/>
      <c r="BE599" s="243"/>
      <c r="BF599" s="243"/>
      <c r="BG599" s="243"/>
    </row>
    <row r="600" spans="1:59" ht="16.95" customHeight="1" x14ac:dyDescent="0.25">
      <c r="A600" s="242" t="s">
        <v>579</v>
      </c>
      <c r="B600" s="242"/>
      <c r="C600" s="242"/>
      <c r="D600" s="242"/>
      <c r="E600" s="242"/>
      <c r="F600" s="242"/>
      <c r="G600" s="242"/>
      <c r="H600" s="242"/>
      <c r="I600" s="242"/>
      <c r="J600" s="242"/>
      <c r="K600" s="242"/>
      <c r="L600" s="242"/>
      <c r="M600" s="242"/>
      <c r="N600" s="242"/>
      <c r="O600" s="242"/>
      <c r="P600" s="242"/>
      <c r="Q600" s="242"/>
      <c r="R600" s="242"/>
      <c r="S600" s="242"/>
      <c r="T600" s="242"/>
      <c r="U600" s="242"/>
      <c r="V600" s="242"/>
      <c r="W600" s="242"/>
      <c r="X600" s="242"/>
      <c r="Y600" s="242"/>
      <c r="Z600" s="242"/>
      <c r="AA600" s="242"/>
      <c r="AB600" s="242"/>
      <c r="AC600" s="242"/>
      <c r="AD600" s="242"/>
      <c r="AE600" s="242"/>
      <c r="AF600" s="242"/>
      <c r="AG600" s="242"/>
      <c r="AH600" s="243">
        <v>0</v>
      </c>
      <c r="AI600" s="243"/>
      <c r="AJ600" s="243"/>
      <c r="AK600" s="243"/>
      <c r="AL600" s="243"/>
      <c r="AM600" s="243"/>
      <c r="AN600" s="243"/>
      <c r="AO600" s="243"/>
      <c r="AP600" s="243"/>
      <c r="AQ600" s="243"/>
      <c r="AR600" s="243"/>
      <c r="AS600" s="243"/>
      <c r="AT600" s="243"/>
      <c r="AU600" s="243"/>
      <c r="AV600" s="243"/>
      <c r="AW600" s="243"/>
      <c r="AX600" s="243">
        <v>0</v>
      </c>
      <c r="AY600" s="243"/>
      <c r="AZ600" s="243"/>
      <c r="BA600" s="243"/>
      <c r="BB600" s="243"/>
      <c r="BC600" s="243"/>
      <c r="BD600" s="243"/>
      <c r="BE600" s="243"/>
      <c r="BF600" s="243"/>
      <c r="BG600" s="243"/>
    </row>
    <row r="601" spans="1:59" ht="17.7" customHeight="1" x14ac:dyDescent="0.25">
      <c r="A601" s="240" t="s">
        <v>580</v>
      </c>
      <c r="B601" s="240"/>
      <c r="C601" s="240"/>
      <c r="D601" s="240"/>
      <c r="E601" s="240"/>
      <c r="F601" s="240"/>
      <c r="G601" s="240"/>
      <c r="H601" s="240"/>
      <c r="I601" s="240"/>
      <c r="J601" s="240"/>
      <c r="K601" s="240"/>
      <c r="L601" s="240"/>
      <c r="M601" s="240"/>
      <c r="N601" s="240"/>
      <c r="O601" s="240"/>
      <c r="P601" s="240"/>
      <c r="Q601" s="240"/>
      <c r="R601" s="240"/>
      <c r="S601" s="240"/>
      <c r="T601" s="240"/>
      <c r="U601" s="240"/>
      <c r="V601" s="240"/>
      <c r="W601" s="240"/>
      <c r="X601" s="240"/>
      <c r="Y601" s="240"/>
      <c r="Z601" s="240"/>
      <c r="AA601" s="240"/>
      <c r="AB601" s="240"/>
      <c r="AC601" s="240"/>
      <c r="AD601" s="240"/>
      <c r="AE601" s="240"/>
      <c r="AF601" s="240"/>
      <c r="AG601" s="240"/>
      <c r="AH601" s="241">
        <v>0</v>
      </c>
      <c r="AI601" s="241"/>
      <c r="AJ601" s="241"/>
      <c r="AK601" s="241"/>
      <c r="AL601" s="241"/>
      <c r="AM601" s="241"/>
      <c r="AN601" s="241"/>
      <c r="AO601" s="241"/>
      <c r="AP601" s="241"/>
      <c r="AQ601" s="241"/>
      <c r="AR601" s="241"/>
      <c r="AS601" s="241"/>
      <c r="AT601" s="241"/>
      <c r="AU601" s="241"/>
      <c r="AV601" s="241"/>
      <c r="AW601" s="241"/>
      <c r="AX601" s="241">
        <v>0</v>
      </c>
      <c r="AY601" s="241"/>
      <c r="AZ601" s="241"/>
      <c r="BA601" s="241"/>
      <c r="BB601" s="241"/>
      <c r="BC601" s="241"/>
      <c r="BD601" s="241"/>
      <c r="BE601" s="241"/>
      <c r="BF601" s="241"/>
      <c r="BG601" s="241"/>
    </row>
    <row r="602" spans="1:59" ht="5.8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6.95" customHeight="1" x14ac:dyDescent="0.25">
      <c r="A603" s="236" t="s">
        <v>583</v>
      </c>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c r="AA603" s="236"/>
      <c r="AB603" s="236"/>
      <c r="AC603" s="236"/>
      <c r="AD603" s="236"/>
      <c r="AE603" s="236"/>
      <c r="AF603" s="236"/>
      <c r="AG603" s="236"/>
      <c r="AH603" s="236"/>
      <c r="AI603" s="236"/>
      <c r="AJ603" s="236"/>
      <c r="AK603" s="236"/>
      <c r="AL603" s="236"/>
      <c r="AM603" s="236"/>
      <c r="AN603" s="236"/>
      <c r="AO603" s="236"/>
      <c r="AP603" s="236"/>
      <c r="AQ603" s="236"/>
      <c r="AR603" s="236"/>
      <c r="AS603" s="236"/>
      <c r="AT603" s="236"/>
      <c r="AU603" s="236"/>
      <c r="AV603" s="236"/>
      <c r="AW603" s="236"/>
      <c r="AX603" s="236"/>
      <c r="AY603" s="236"/>
      <c r="AZ603" s="236"/>
      <c r="BA603" s="236"/>
      <c r="BB603" s="236"/>
      <c r="BC603" s="236"/>
      <c r="BD603" s="236"/>
      <c r="BE603" s="236"/>
      <c r="BF603" s="236"/>
      <c r="BG603" s="236"/>
    </row>
    <row r="604" spans="1:59" ht="8.85" customHeight="1" x14ac:dyDescent="0.25"/>
    <row r="605" spans="1:59" ht="17.7" customHeight="1" x14ac:dyDescent="0.25">
      <c r="A605" s="239" t="s">
        <v>584</v>
      </c>
      <c r="B605" s="239"/>
      <c r="C605" s="239"/>
      <c r="D605" s="239"/>
      <c r="E605" s="239"/>
      <c r="F605" s="239"/>
      <c r="G605" s="239"/>
      <c r="H605" s="239"/>
      <c r="I605" s="239"/>
      <c r="J605" s="239"/>
      <c r="K605" s="239"/>
      <c r="L605" s="239"/>
      <c r="M605" s="239"/>
      <c r="N605" s="239"/>
      <c r="O605" s="239"/>
      <c r="P605" s="239"/>
      <c r="Q605" s="239"/>
      <c r="R605" s="239"/>
      <c r="S605" s="239"/>
      <c r="T605" s="239"/>
      <c r="U605" s="239"/>
      <c r="V605" s="239"/>
      <c r="W605" s="239"/>
      <c r="X605" s="239"/>
      <c r="Y605" s="239"/>
      <c r="Z605" s="239"/>
      <c r="AA605" s="239"/>
      <c r="AB605" s="239"/>
      <c r="AC605" s="239"/>
      <c r="AD605" s="239"/>
      <c r="AE605" s="239"/>
      <c r="AF605" s="239"/>
      <c r="AG605" s="239"/>
      <c r="AH605" s="239"/>
      <c r="AI605" s="239"/>
      <c r="AJ605" s="239"/>
      <c r="AK605" s="239"/>
      <c r="AL605" s="239"/>
      <c r="AM605" s="239"/>
      <c r="AN605" s="239"/>
      <c r="AO605" s="239"/>
      <c r="AP605" s="239"/>
      <c r="AQ605" s="239"/>
      <c r="AR605" s="239"/>
      <c r="AS605" s="239"/>
      <c r="AT605" s="239"/>
      <c r="AU605" s="239"/>
      <c r="AV605" s="239"/>
      <c r="AW605" s="239"/>
      <c r="AX605" s="239"/>
      <c r="AY605" s="239"/>
      <c r="AZ605" s="239"/>
      <c r="BA605" s="239"/>
      <c r="BB605" s="239"/>
      <c r="BC605" s="239"/>
      <c r="BD605" s="239"/>
      <c r="BE605" s="239"/>
      <c r="BF605" s="239"/>
      <c r="BG605" s="239"/>
    </row>
    <row r="606" spans="1:59" ht="17.7" customHeight="1" x14ac:dyDescent="0.25">
      <c r="A606" s="236" t="s">
        <v>585</v>
      </c>
      <c r="B606" s="236"/>
      <c r="C606" s="236"/>
      <c r="D606" s="236"/>
      <c r="E606" s="236"/>
      <c r="F606" s="236"/>
      <c r="G606" s="236"/>
      <c r="H606" s="236"/>
      <c r="I606" s="236"/>
      <c r="J606" s="236"/>
      <c r="K606" s="236"/>
      <c r="L606" s="236"/>
      <c r="M606" s="236"/>
      <c r="N606" s="236"/>
      <c r="O606" s="236"/>
      <c r="P606" s="236"/>
      <c r="Q606" s="236"/>
      <c r="R606" s="236"/>
      <c r="S606" s="236"/>
      <c r="T606" s="236"/>
      <c r="U606" s="236"/>
      <c r="V606" s="236"/>
      <c r="W606" s="236"/>
      <c r="X606" s="236"/>
      <c r="Y606" s="236"/>
      <c r="Z606" s="236"/>
      <c r="AA606" s="236"/>
      <c r="AB606" s="236"/>
      <c r="AC606" s="236"/>
      <c r="AD606" s="236"/>
      <c r="AE606" s="236"/>
      <c r="AF606" s="236"/>
      <c r="AG606" s="236"/>
      <c r="AH606" s="236"/>
      <c r="AI606" s="236"/>
      <c r="AJ606" s="236"/>
      <c r="AK606" s="236"/>
      <c r="AL606" s="236"/>
      <c r="AM606" s="236"/>
      <c r="AN606" s="236"/>
      <c r="AO606" s="236"/>
      <c r="AP606" s="236"/>
      <c r="AQ606" s="236"/>
      <c r="AR606" s="236"/>
      <c r="AS606" s="236"/>
      <c r="AT606" s="236"/>
      <c r="AU606" s="236"/>
      <c r="AV606" s="236"/>
      <c r="AW606" s="236"/>
      <c r="AX606" s="236"/>
      <c r="AY606" s="236"/>
      <c r="AZ606" s="236"/>
      <c r="BA606" s="236"/>
      <c r="BB606" s="236"/>
      <c r="BC606" s="236"/>
      <c r="BD606" s="236"/>
      <c r="BE606" s="236"/>
      <c r="BF606" s="236"/>
      <c r="BG606" s="236"/>
    </row>
    <row r="607" spans="1:59" ht="16.95" customHeight="1" x14ac:dyDescent="0.25">
      <c r="A607" s="236" t="s">
        <v>586</v>
      </c>
      <c r="B607" s="236"/>
      <c r="C607" s="236"/>
      <c r="D607" s="236"/>
      <c r="E607" s="236"/>
      <c r="F607" s="236"/>
      <c r="G607" s="236"/>
      <c r="H607" s="236"/>
      <c r="I607" s="236"/>
      <c r="J607" s="236"/>
      <c r="K607" s="236"/>
      <c r="L607" s="236"/>
      <c r="M607" s="236"/>
      <c r="N607" s="236"/>
      <c r="O607" s="236"/>
      <c r="P607" s="236"/>
      <c r="Q607" s="236"/>
      <c r="R607" s="236"/>
      <c r="S607" s="236"/>
      <c r="T607" s="236"/>
      <c r="U607" s="236"/>
      <c r="V607" s="236"/>
      <c r="W607" s="236"/>
      <c r="X607" s="236"/>
      <c r="Y607" s="236"/>
      <c r="Z607" s="236"/>
      <c r="AA607" s="236"/>
      <c r="AB607" s="236"/>
      <c r="AC607" s="236"/>
      <c r="AD607" s="236"/>
      <c r="AE607" s="236"/>
      <c r="AF607" s="236"/>
      <c r="AG607" s="236"/>
      <c r="AH607" s="236"/>
      <c r="AI607" s="236"/>
      <c r="AJ607" s="236"/>
      <c r="AK607" s="236"/>
      <c r="AL607" s="236"/>
      <c r="AM607" s="236"/>
      <c r="AN607" s="236"/>
      <c r="AO607" s="236"/>
      <c r="AP607" s="236"/>
      <c r="AQ607" s="236"/>
      <c r="AR607" s="236"/>
      <c r="AS607" s="236"/>
      <c r="AT607" s="236"/>
      <c r="AU607" s="236"/>
      <c r="AV607" s="236"/>
      <c r="AW607" s="236"/>
      <c r="AX607" s="236"/>
      <c r="AY607" s="236"/>
      <c r="AZ607" s="236"/>
      <c r="BA607" s="236"/>
      <c r="BB607" s="236"/>
      <c r="BC607" s="236"/>
      <c r="BD607" s="236"/>
      <c r="BE607" s="236"/>
      <c r="BF607" s="236"/>
      <c r="BG607" s="236"/>
    </row>
    <row r="608" spans="1:59" ht="17.7" customHeight="1" x14ac:dyDescent="0.25">
      <c r="A608" s="236" t="s">
        <v>587</v>
      </c>
      <c r="B608" s="236"/>
      <c r="C608" s="236"/>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c r="AA608" s="236"/>
      <c r="AB608" s="236"/>
      <c r="AC608" s="236"/>
      <c r="AD608" s="236"/>
      <c r="AE608" s="236"/>
      <c r="AF608" s="236"/>
      <c r="AG608" s="236"/>
      <c r="AH608" s="236"/>
      <c r="AI608" s="236"/>
      <c r="AJ608" s="236"/>
      <c r="AK608" s="236"/>
      <c r="AL608" s="236"/>
      <c r="AM608" s="236"/>
      <c r="AN608" s="236"/>
      <c r="AO608" s="236"/>
      <c r="AP608" s="236"/>
      <c r="AQ608" s="236"/>
      <c r="AR608" s="236"/>
      <c r="AS608" s="236"/>
      <c r="AT608" s="236"/>
      <c r="AU608" s="236"/>
      <c r="AV608" s="236"/>
      <c r="AW608" s="236"/>
      <c r="AX608" s="236"/>
      <c r="AY608" s="236"/>
      <c r="AZ608" s="236"/>
      <c r="BA608" s="236"/>
      <c r="BB608" s="236"/>
      <c r="BC608" s="236"/>
      <c r="BD608" s="236"/>
      <c r="BE608" s="236"/>
      <c r="BF608" s="236"/>
      <c r="BG608" s="236"/>
    </row>
    <row r="609" spans="1:59" ht="16.95" customHeight="1" x14ac:dyDescent="0.25">
      <c r="A609" s="236" t="s">
        <v>588</v>
      </c>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c r="AA609" s="236"/>
      <c r="AB609" s="236"/>
      <c r="AC609" s="236"/>
      <c r="AD609" s="236"/>
      <c r="AE609" s="236"/>
      <c r="AF609" s="236"/>
      <c r="AG609" s="236"/>
      <c r="AH609" s="236"/>
      <c r="AI609" s="236"/>
      <c r="AJ609" s="236"/>
      <c r="AK609" s="236"/>
      <c r="AL609" s="236"/>
      <c r="AM609" s="236"/>
      <c r="AN609" s="236"/>
      <c r="AO609" s="236"/>
      <c r="AP609" s="236"/>
      <c r="AQ609" s="236"/>
      <c r="AR609" s="236"/>
      <c r="AS609" s="236"/>
      <c r="AT609" s="236"/>
      <c r="AU609" s="236"/>
      <c r="AV609" s="236"/>
      <c r="AW609" s="236"/>
      <c r="AX609" s="236"/>
      <c r="AY609" s="236"/>
      <c r="AZ609" s="236"/>
      <c r="BA609" s="236"/>
      <c r="BB609" s="236"/>
      <c r="BC609" s="236"/>
      <c r="BD609" s="236"/>
      <c r="BE609" s="236"/>
      <c r="BF609" s="236"/>
      <c r="BG609" s="236"/>
    </row>
    <row r="610" spans="1:59" ht="17.7" customHeight="1" x14ac:dyDescent="0.25">
      <c r="A610" s="239" t="s">
        <v>589</v>
      </c>
      <c r="B610" s="239"/>
      <c r="C610" s="239"/>
      <c r="D610" s="239"/>
      <c r="E610" s="239"/>
      <c r="F610" s="239"/>
      <c r="G610" s="239"/>
      <c r="H610" s="239"/>
      <c r="I610" s="239"/>
      <c r="J610" s="239"/>
      <c r="K610" s="239"/>
      <c r="L610" s="239"/>
      <c r="M610" s="239"/>
      <c r="N610" s="239"/>
      <c r="O610" s="239"/>
      <c r="P610" s="239"/>
      <c r="Q610" s="239"/>
      <c r="R610" s="239"/>
      <c r="S610" s="239"/>
      <c r="T610" s="239"/>
      <c r="U610" s="239"/>
      <c r="V610" s="239"/>
      <c r="W610" s="239"/>
      <c r="X610" s="239"/>
      <c r="Y610" s="239"/>
      <c r="Z610" s="239"/>
      <c r="AA610" s="239"/>
      <c r="AB610" s="239"/>
      <c r="AC610" s="239"/>
      <c r="AD610" s="239"/>
      <c r="AE610" s="239"/>
      <c r="AF610" s="239"/>
      <c r="AG610" s="239"/>
      <c r="AH610" s="239"/>
      <c r="AI610" s="239"/>
      <c r="AJ610" s="239"/>
      <c r="AK610" s="239"/>
      <c r="AL610" s="239"/>
      <c r="AM610" s="239"/>
      <c r="AN610" s="239"/>
      <c r="AO610" s="239"/>
      <c r="AP610" s="239"/>
      <c r="AQ610" s="239"/>
      <c r="AR610" s="239"/>
      <c r="AS610" s="239"/>
      <c r="AT610" s="239"/>
      <c r="AU610" s="239"/>
      <c r="AV610" s="239"/>
      <c r="AW610" s="239"/>
      <c r="AX610" s="239"/>
      <c r="AY610" s="239"/>
      <c r="AZ610" s="239"/>
      <c r="BA610" s="239"/>
      <c r="BB610" s="239"/>
      <c r="BC610" s="239"/>
      <c r="BD610" s="239"/>
      <c r="BE610" s="239"/>
      <c r="BF610" s="239"/>
      <c r="BG610" s="239"/>
    </row>
    <row r="611" spans="1:59" ht="17.7" customHeight="1" x14ac:dyDescent="0.25">
      <c r="A611" s="236" t="s">
        <v>590</v>
      </c>
      <c r="B611" s="236"/>
      <c r="C611" s="236"/>
      <c r="D611" s="236"/>
      <c r="E611" s="236"/>
      <c r="F611" s="236"/>
      <c r="G611" s="236"/>
      <c r="H611" s="236"/>
      <c r="I611" s="236"/>
      <c r="J611" s="236"/>
      <c r="K611" s="236"/>
      <c r="L611" s="236"/>
      <c r="M611" s="236"/>
      <c r="N611" s="236"/>
      <c r="O611" s="236"/>
      <c r="P611" s="236"/>
      <c r="Q611" s="236"/>
      <c r="R611" s="236"/>
      <c r="S611" s="236"/>
      <c r="T611" s="236"/>
      <c r="U611" s="236"/>
      <c r="V611" s="236"/>
      <c r="W611" s="236"/>
      <c r="X611" s="236"/>
      <c r="Y611" s="236"/>
      <c r="Z611" s="236"/>
      <c r="AA611" s="236"/>
      <c r="AB611" s="236"/>
      <c r="AC611" s="236"/>
      <c r="AD611" s="236"/>
      <c r="AE611" s="236"/>
      <c r="AF611" s="236"/>
      <c r="AG611" s="236"/>
      <c r="AH611" s="236"/>
      <c r="AI611" s="236"/>
      <c r="AJ611" s="236"/>
      <c r="AK611" s="236"/>
      <c r="AL611" s="236"/>
      <c r="AM611" s="236"/>
      <c r="AN611" s="236"/>
      <c r="AO611" s="236"/>
      <c r="AP611" s="236"/>
      <c r="AQ611" s="236"/>
      <c r="AR611" s="236"/>
      <c r="AS611" s="236"/>
      <c r="AT611" s="236"/>
      <c r="AU611" s="236"/>
      <c r="AV611" s="236"/>
      <c r="AW611" s="236"/>
      <c r="AX611" s="236"/>
      <c r="AY611" s="236"/>
      <c r="AZ611" s="236"/>
      <c r="BA611" s="236"/>
      <c r="BB611" s="236"/>
      <c r="BC611" s="236"/>
      <c r="BD611" s="236"/>
      <c r="BE611" s="236"/>
      <c r="BF611" s="236"/>
      <c r="BG611" s="236"/>
    </row>
    <row r="612" spans="1:59" ht="16.95" customHeight="1" x14ac:dyDescent="0.25">
      <c r="A612" s="236" t="s">
        <v>591</v>
      </c>
      <c r="B612" s="236"/>
      <c r="C612" s="236"/>
      <c r="D612" s="236"/>
      <c r="E612" s="236"/>
      <c r="F612" s="236"/>
      <c r="G612" s="236"/>
      <c r="H612" s="236"/>
      <c r="I612" s="236"/>
      <c r="J612" s="236"/>
      <c r="K612" s="236"/>
      <c r="L612" s="236"/>
      <c r="M612" s="236"/>
      <c r="N612" s="236"/>
      <c r="O612" s="236"/>
      <c r="P612" s="236"/>
      <c r="Q612" s="236"/>
      <c r="R612" s="236"/>
      <c r="S612" s="236"/>
      <c r="T612" s="236"/>
      <c r="U612" s="236"/>
      <c r="V612" s="236"/>
      <c r="W612" s="236"/>
      <c r="X612" s="236"/>
      <c r="Y612" s="236"/>
      <c r="Z612" s="236"/>
      <c r="AA612" s="236"/>
      <c r="AB612" s="236"/>
      <c r="AC612" s="236"/>
      <c r="AD612" s="236"/>
      <c r="AE612" s="236"/>
      <c r="AF612" s="236"/>
      <c r="AG612" s="236"/>
      <c r="AH612" s="236"/>
      <c r="AI612" s="236"/>
      <c r="AJ612" s="236"/>
      <c r="AK612" s="236"/>
      <c r="AL612" s="236"/>
      <c r="AM612" s="236"/>
      <c r="AN612" s="236"/>
      <c r="AO612" s="236"/>
      <c r="AP612" s="236"/>
      <c r="AQ612" s="236"/>
      <c r="AR612" s="236"/>
      <c r="AS612" s="236"/>
      <c r="AT612" s="236"/>
      <c r="AU612" s="236"/>
      <c r="AV612" s="236"/>
      <c r="AW612" s="236"/>
      <c r="AX612" s="236"/>
      <c r="AY612" s="236"/>
      <c r="AZ612" s="236"/>
      <c r="BA612" s="236"/>
      <c r="BB612" s="236"/>
      <c r="BC612" s="236"/>
      <c r="BD612" s="236"/>
      <c r="BE612" s="236"/>
      <c r="BF612" s="236"/>
      <c r="BG612" s="236"/>
    </row>
    <row r="613" spans="1:59" ht="17.7" customHeight="1" x14ac:dyDescent="0.25">
      <c r="A613" s="236" t="s">
        <v>592</v>
      </c>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c r="AA613" s="236"/>
      <c r="AB613" s="236"/>
      <c r="AC613" s="236"/>
      <c r="AD613" s="236"/>
      <c r="AE613" s="236"/>
      <c r="AF613" s="236"/>
      <c r="AG613" s="236"/>
      <c r="AH613" s="236"/>
      <c r="AI613" s="236"/>
      <c r="AJ613" s="236"/>
      <c r="AK613" s="236"/>
      <c r="AL613" s="236"/>
      <c r="AM613" s="236"/>
      <c r="AN613" s="236"/>
      <c r="AO613" s="236"/>
      <c r="AP613" s="236"/>
      <c r="AQ613" s="236"/>
      <c r="AR613" s="236"/>
      <c r="AS613" s="236"/>
      <c r="AT613" s="236"/>
      <c r="AU613" s="236"/>
      <c r="AV613" s="236"/>
      <c r="AW613" s="236"/>
      <c r="AX613" s="236"/>
      <c r="AY613" s="236"/>
      <c r="AZ613" s="236"/>
      <c r="BA613" s="236"/>
      <c r="BB613" s="236"/>
      <c r="BC613" s="236"/>
      <c r="BD613" s="236"/>
      <c r="BE613" s="236"/>
      <c r="BF613" s="236"/>
      <c r="BG613" s="236"/>
    </row>
    <row r="614" spans="1:59" ht="35.25" customHeight="1" x14ac:dyDescent="0.25">
      <c r="A614" s="239" t="s">
        <v>593</v>
      </c>
      <c r="B614" s="239"/>
      <c r="C614" s="239"/>
      <c r="D614" s="239"/>
      <c r="E614" s="239"/>
      <c r="F614" s="239"/>
      <c r="G614" s="239"/>
      <c r="H614" s="239"/>
      <c r="I614" s="239"/>
      <c r="J614" s="239"/>
      <c r="K614" s="239"/>
      <c r="L614" s="239"/>
      <c r="M614" s="239"/>
      <c r="N614" s="239"/>
      <c r="O614" s="239"/>
      <c r="P614" s="239"/>
      <c r="Q614" s="239"/>
      <c r="R614" s="239"/>
      <c r="S614" s="239"/>
      <c r="T614" s="239"/>
      <c r="U614" s="239"/>
      <c r="V614" s="239"/>
      <c r="W614" s="239"/>
      <c r="X614" s="239"/>
      <c r="Y614" s="239"/>
      <c r="Z614" s="239"/>
      <c r="AA614" s="239"/>
      <c r="AB614" s="239"/>
      <c r="AC614" s="239"/>
      <c r="AD614" s="239"/>
      <c r="AE614" s="239"/>
      <c r="AF614" s="239"/>
      <c r="AG614" s="239"/>
      <c r="AH614" s="239"/>
      <c r="AI614" s="239"/>
      <c r="AJ614" s="239"/>
      <c r="AK614" s="239"/>
      <c r="AL614" s="239"/>
      <c r="AM614" s="239"/>
      <c r="AN614" s="239"/>
      <c r="AO614" s="239"/>
      <c r="AP614" s="239"/>
      <c r="AQ614" s="239"/>
      <c r="AR614" s="239"/>
      <c r="AS614" s="239"/>
      <c r="AT614" s="239"/>
      <c r="AU614" s="239"/>
      <c r="AV614" s="239"/>
      <c r="AW614" s="239"/>
      <c r="AX614" s="239"/>
      <c r="AY614" s="239"/>
      <c r="AZ614" s="239"/>
      <c r="BA614" s="239"/>
      <c r="BB614" s="239"/>
      <c r="BC614" s="239"/>
      <c r="BD614" s="239"/>
      <c r="BE614" s="239"/>
      <c r="BF614" s="239"/>
      <c r="BG614" s="239"/>
    </row>
    <row r="615" spans="1:59" ht="21" customHeight="1" x14ac:dyDescent="0.25">
      <c r="A615" s="236" t="s">
        <v>594</v>
      </c>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c r="AA615" s="236"/>
      <c r="AB615" s="236"/>
      <c r="AC615" s="236"/>
      <c r="AD615" s="236"/>
      <c r="AE615" s="236"/>
      <c r="AF615" s="236"/>
      <c r="AG615" s="236"/>
      <c r="AH615" s="236"/>
      <c r="AI615" s="236"/>
      <c r="AJ615" s="236"/>
      <c r="AK615" s="236"/>
      <c r="AL615" s="236"/>
      <c r="AM615" s="236"/>
      <c r="AN615" s="236"/>
      <c r="AO615" s="236"/>
      <c r="AP615" s="236"/>
      <c r="AQ615" s="236"/>
      <c r="AR615" s="236"/>
      <c r="AS615" s="236"/>
      <c r="AT615" s="236"/>
      <c r="AU615" s="236"/>
      <c r="AV615" s="236"/>
      <c r="AW615" s="236"/>
      <c r="AX615" s="236"/>
      <c r="AY615" s="236"/>
      <c r="AZ615" s="236"/>
      <c r="BA615" s="236"/>
      <c r="BB615" s="236"/>
      <c r="BC615" s="236"/>
      <c r="BD615" s="236"/>
      <c r="BE615" s="236"/>
      <c r="BF615" s="236"/>
      <c r="BG615" s="236"/>
    </row>
    <row r="616" spans="1:59" ht="26.25" customHeight="1" x14ac:dyDescent="0.25">
      <c r="A616" s="236" t="s">
        <v>594</v>
      </c>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c r="AA616" s="236"/>
      <c r="AB616" s="236"/>
      <c r="AC616" s="236"/>
      <c r="AD616" s="236"/>
      <c r="AE616" s="236"/>
      <c r="AF616" s="236"/>
      <c r="AG616" s="236"/>
      <c r="AH616" s="236"/>
      <c r="AI616" s="236"/>
      <c r="AJ616" s="236"/>
      <c r="AK616" s="236"/>
      <c r="AL616" s="236"/>
      <c r="AM616" s="236"/>
      <c r="AN616" s="236"/>
      <c r="AO616" s="236"/>
      <c r="AP616" s="236"/>
      <c r="AQ616" s="236"/>
      <c r="AR616" s="236"/>
      <c r="AS616" s="236"/>
      <c r="AT616" s="236"/>
      <c r="AU616" s="236"/>
      <c r="AV616" s="236"/>
      <c r="AW616" s="236"/>
      <c r="AX616" s="236"/>
      <c r="AY616" s="236"/>
      <c r="AZ616" s="236"/>
      <c r="BA616" s="236"/>
      <c r="BB616" s="236"/>
      <c r="BC616" s="236"/>
      <c r="BD616" s="236"/>
      <c r="BE616" s="236"/>
      <c r="BF616" s="236"/>
      <c r="BG616" s="236"/>
    </row>
    <row r="617" spans="1:59" ht="17.7" customHeight="1" x14ac:dyDescent="0.25">
      <c r="A617" s="236" t="s">
        <v>594</v>
      </c>
      <c r="B617" s="236"/>
      <c r="C617" s="236"/>
      <c r="D617" s="236"/>
      <c r="E617" s="236"/>
      <c r="F617" s="236"/>
      <c r="G617" s="236"/>
      <c r="H617" s="236"/>
      <c r="I617" s="236"/>
      <c r="J617" s="236"/>
      <c r="K617" s="236"/>
      <c r="L617" s="236"/>
      <c r="M617" s="236"/>
      <c r="N617" s="236"/>
      <c r="O617" s="236"/>
      <c r="P617" s="236"/>
      <c r="Q617" s="236"/>
      <c r="R617" s="236"/>
      <c r="S617" s="236"/>
      <c r="T617" s="236"/>
      <c r="U617" s="236"/>
      <c r="V617" s="236"/>
      <c r="W617" s="236"/>
      <c r="X617" s="236"/>
      <c r="Y617" s="236"/>
      <c r="Z617" s="236"/>
      <c r="AA617" s="236"/>
      <c r="AB617" s="236"/>
      <c r="AC617" s="236"/>
      <c r="AD617" s="236"/>
      <c r="AE617" s="236"/>
      <c r="AF617" s="236"/>
      <c r="AG617" s="236"/>
      <c r="AH617" s="236"/>
      <c r="AI617" s="236"/>
      <c r="AJ617" s="236"/>
      <c r="AK617" s="236"/>
      <c r="AL617" s="236"/>
      <c r="AM617" s="236"/>
      <c r="AN617" s="236"/>
      <c r="AO617" s="236"/>
      <c r="AP617" s="236"/>
      <c r="AQ617" s="236"/>
      <c r="AR617" s="236"/>
      <c r="AS617" s="236"/>
      <c r="AT617" s="236"/>
      <c r="AU617" s="236"/>
      <c r="AV617" s="236"/>
      <c r="AW617" s="236"/>
      <c r="AX617" s="236"/>
      <c r="AY617" s="236"/>
      <c r="AZ617" s="236"/>
      <c r="BA617" s="236"/>
      <c r="BB617" s="236"/>
      <c r="BC617" s="236"/>
      <c r="BD617" s="236"/>
      <c r="BE617" s="236"/>
      <c r="BF617" s="236"/>
      <c r="BG617" s="236"/>
    </row>
    <row r="618" spans="1:59" ht="17.7" customHeight="1" x14ac:dyDescent="0.25">
      <c r="A618" s="236" t="s">
        <v>594</v>
      </c>
      <c r="B618" s="236"/>
      <c r="C618" s="236"/>
      <c r="D618" s="236"/>
      <c r="E618" s="236"/>
      <c r="F618" s="236"/>
      <c r="G618" s="236"/>
      <c r="H618" s="236"/>
      <c r="I618" s="236"/>
      <c r="J618" s="236"/>
      <c r="K618" s="236"/>
      <c r="L618" s="236"/>
      <c r="M618" s="236"/>
      <c r="N618" s="236"/>
      <c r="O618" s="236"/>
      <c r="P618" s="236"/>
      <c r="Q618" s="236"/>
      <c r="R618" s="236"/>
      <c r="S618" s="236"/>
      <c r="T618" s="236"/>
      <c r="U618" s="236"/>
      <c r="V618" s="236"/>
      <c r="W618" s="236"/>
      <c r="X618" s="236"/>
      <c r="Y618" s="236"/>
      <c r="Z618" s="236"/>
      <c r="AA618" s="236"/>
      <c r="AB618" s="236"/>
      <c r="AC618" s="236"/>
      <c r="AD618" s="236"/>
      <c r="AE618" s="236"/>
      <c r="AF618" s="236"/>
      <c r="AG618" s="236"/>
      <c r="AH618" s="236"/>
      <c r="AI618" s="236"/>
      <c r="AJ618" s="236"/>
      <c r="AK618" s="236"/>
      <c r="AL618" s="236"/>
      <c r="AM618" s="236"/>
      <c r="AN618" s="236"/>
      <c r="AO618" s="236"/>
      <c r="AP618" s="236"/>
      <c r="AQ618" s="236"/>
      <c r="AR618" s="236"/>
      <c r="AS618" s="236"/>
      <c r="AT618" s="236"/>
      <c r="AU618" s="236"/>
      <c r="AV618" s="236"/>
      <c r="AW618" s="236"/>
      <c r="AX618" s="236"/>
      <c r="AY618" s="236"/>
      <c r="AZ618" s="236"/>
      <c r="BA618" s="236"/>
      <c r="BB618" s="236"/>
      <c r="BC618" s="236"/>
      <c r="BD618" s="236"/>
      <c r="BE618" s="236"/>
      <c r="BF618" s="236"/>
      <c r="BG618" s="236"/>
    </row>
    <row r="619" spans="1:59" ht="8.85" customHeight="1" x14ac:dyDescent="0.25"/>
    <row r="620" spans="1:59" ht="8.85" customHeight="1" x14ac:dyDescent="0.25"/>
    <row r="621" spans="1:59" ht="8.85" customHeight="1" x14ac:dyDescent="0.25"/>
    <row r="622" spans="1:59" ht="16.95" customHeight="1" x14ac:dyDescent="0.25">
      <c r="A622" s="244" t="s">
        <v>595</v>
      </c>
      <c r="B622" s="244"/>
      <c r="C622" s="244"/>
      <c r="D622" s="244"/>
      <c r="E622" s="244"/>
      <c r="F622" s="244"/>
      <c r="G622" s="244"/>
      <c r="H622" s="244"/>
      <c r="I622" s="244"/>
      <c r="J622" s="244"/>
      <c r="K622" s="244"/>
      <c r="L622" s="244"/>
      <c r="M622" s="244"/>
      <c r="N622" s="244"/>
      <c r="O622" s="244"/>
      <c r="P622" s="244"/>
      <c r="Q622" s="244"/>
      <c r="R622" s="244"/>
      <c r="S622" s="244"/>
      <c r="T622" s="244"/>
      <c r="U622" s="244"/>
      <c r="V622" s="244"/>
      <c r="W622" s="244"/>
      <c r="X622" s="244"/>
      <c r="Y622" s="244"/>
      <c r="Z622" s="244"/>
      <c r="AA622" s="244"/>
      <c r="AB622" s="244"/>
      <c r="AC622" s="244"/>
      <c r="AD622" s="244"/>
      <c r="AE622" s="244"/>
      <c r="AF622" s="244"/>
      <c r="AG622" s="244"/>
      <c r="AH622" s="244"/>
      <c r="AI622" s="244"/>
      <c r="AJ622" s="244"/>
      <c r="AK622" s="244"/>
      <c r="AL622" s="244"/>
      <c r="AM622" s="244"/>
      <c r="AN622" s="244"/>
      <c r="AO622" s="244"/>
      <c r="AP622" s="244"/>
      <c r="AQ622" s="244"/>
      <c r="AR622" s="244"/>
      <c r="AS622" s="244"/>
      <c r="AT622" s="244"/>
      <c r="AU622" s="244"/>
      <c r="AV622" s="244"/>
      <c r="AW622" s="244"/>
      <c r="AX622" s="244"/>
      <c r="AY622" s="244"/>
      <c r="AZ622" s="244"/>
      <c r="BA622" s="244"/>
      <c r="BB622" s="244"/>
      <c r="BC622" s="244"/>
      <c r="BD622" s="244"/>
      <c r="BE622" s="244"/>
      <c r="BF622" s="244"/>
      <c r="BG622" s="244"/>
    </row>
    <row r="623" spans="1:59" ht="2.8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row>
    <row r="624" spans="1:59" ht="17.7" customHeight="1" x14ac:dyDescent="0.25">
      <c r="A624" s="245" t="s">
        <v>253</v>
      </c>
      <c r="B624" s="245"/>
      <c r="C624" s="245"/>
      <c r="D624" s="245"/>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c r="AA624" s="245"/>
      <c r="AB624" s="245"/>
      <c r="AC624" s="245"/>
      <c r="AD624" s="245"/>
      <c r="AE624" s="245"/>
      <c r="AF624" s="245"/>
      <c r="AG624" s="245"/>
      <c r="AH624" s="245" t="s">
        <v>423</v>
      </c>
      <c r="AI624" s="245"/>
      <c r="AJ624" s="245"/>
      <c r="AK624" s="245"/>
      <c r="AL624" s="245"/>
      <c r="AM624" s="245"/>
      <c r="AN624" s="245"/>
      <c r="AO624" s="245"/>
      <c r="AP624" s="245"/>
      <c r="AQ624" s="245"/>
      <c r="AR624" s="245"/>
      <c r="AS624" s="245"/>
      <c r="AT624" s="245"/>
      <c r="AU624" s="245"/>
      <c r="AV624" s="245"/>
      <c r="AW624" s="245"/>
      <c r="AX624" s="245" t="s">
        <v>424</v>
      </c>
      <c r="AY624" s="245"/>
      <c r="AZ624" s="245"/>
      <c r="BA624" s="245"/>
      <c r="BB624" s="245"/>
      <c r="BC624" s="245"/>
      <c r="BD624" s="245"/>
      <c r="BE624" s="245"/>
      <c r="BF624" s="245"/>
      <c r="BG624" s="245"/>
    </row>
    <row r="625" spans="1:59" ht="36" customHeight="1" x14ac:dyDescent="0.25">
      <c r="A625" s="250" t="s">
        <v>596</v>
      </c>
      <c r="B625" s="250"/>
      <c r="C625" s="250"/>
      <c r="D625" s="250"/>
      <c r="E625" s="250"/>
      <c r="F625" s="250"/>
      <c r="G625" s="250"/>
      <c r="H625" s="250"/>
      <c r="I625" s="250"/>
      <c r="J625" s="250"/>
      <c r="K625" s="250"/>
      <c r="L625" s="250"/>
      <c r="M625" s="250"/>
      <c r="N625" s="250"/>
      <c r="O625" s="250"/>
      <c r="P625" s="250"/>
      <c r="Q625" s="250"/>
      <c r="R625" s="250"/>
      <c r="S625" s="250"/>
      <c r="T625" s="250"/>
      <c r="U625" s="250"/>
      <c r="V625" s="250"/>
      <c r="W625" s="250"/>
      <c r="X625" s="250"/>
      <c r="Y625" s="250"/>
      <c r="Z625" s="250"/>
      <c r="AA625" s="250"/>
      <c r="AB625" s="250"/>
      <c r="AC625" s="250"/>
      <c r="AD625" s="250"/>
      <c r="AE625" s="250"/>
      <c r="AF625" s="250"/>
      <c r="AG625" s="250"/>
      <c r="AH625" s="251">
        <v>0</v>
      </c>
      <c r="AI625" s="251"/>
      <c r="AJ625" s="251"/>
      <c r="AK625" s="251"/>
      <c r="AL625" s="251"/>
      <c r="AM625" s="251"/>
      <c r="AN625" s="251"/>
      <c r="AO625" s="251"/>
      <c r="AP625" s="251"/>
      <c r="AQ625" s="251"/>
      <c r="AR625" s="251"/>
      <c r="AS625" s="251"/>
      <c r="AT625" s="251"/>
      <c r="AU625" s="251"/>
      <c r="AV625" s="251"/>
      <c r="AW625" s="251"/>
      <c r="AX625" s="251">
        <v>0</v>
      </c>
      <c r="AY625" s="251"/>
      <c r="AZ625" s="251"/>
      <c r="BA625" s="251"/>
      <c r="BB625" s="251"/>
      <c r="BC625" s="251"/>
      <c r="BD625" s="251"/>
      <c r="BE625" s="251"/>
      <c r="BF625" s="251"/>
      <c r="BG625" s="251"/>
    </row>
    <row r="626" spans="1:59" ht="8.8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6.95" customHeight="1" x14ac:dyDescent="0.25">
      <c r="A627" s="244" t="s">
        <v>597</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4"/>
      <c r="AL627" s="244"/>
      <c r="AM627" s="244"/>
      <c r="AN627" s="244"/>
      <c r="AO627" s="244"/>
      <c r="AP627" s="244"/>
      <c r="AQ627" s="244"/>
      <c r="AR627" s="244"/>
      <c r="AS627" s="244"/>
      <c r="AT627" s="244"/>
      <c r="AU627" s="244"/>
      <c r="AV627" s="244"/>
      <c r="AW627" s="244"/>
      <c r="AX627" s="244"/>
      <c r="AY627" s="244"/>
      <c r="AZ627" s="244"/>
      <c r="BA627" s="244"/>
      <c r="BB627" s="244"/>
      <c r="BC627" s="244"/>
      <c r="BD627" s="244"/>
      <c r="BE627" s="244"/>
      <c r="BF627" s="244"/>
      <c r="BG627" s="244"/>
    </row>
    <row r="628" spans="1:59" ht="2.8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row>
    <row r="629" spans="1:59" ht="17.7" customHeight="1" x14ac:dyDescent="0.25">
      <c r="A629" s="245" t="s">
        <v>253</v>
      </c>
      <c r="B629" s="245"/>
      <c r="C629" s="245"/>
      <c r="D629" s="245"/>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c r="AA629" s="245"/>
      <c r="AB629" s="245"/>
      <c r="AC629" s="245"/>
      <c r="AD629" s="245"/>
      <c r="AE629" s="245"/>
      <c r="AF629" s="245"/>
      <c r="AG629" s="245"/>
      <c r="AH629" s="245" t="s">
        <v>423</v>
      </c>
      <c r="AI629" s="245"/>
      <c r="AJ629" s="245"/>
      <c r="AK629" s="245"/>
      <c r="AL629" s="245"/>
      <c r="AM629" s="245"/>
      <c r="AN629" s="245"/>
      <c r="AO629" s="245"/>
      <c r="AP629" s="245"/>
      <c r="AQ629" s="245"/>
      <c r="AR629" s="245"/>
      <c r="AS629" s="245"/>
      <c r="AT629" s="245"/>
      <c r="AU629" s="245"/>
      <c r="AV629" s="245"/>
      <c r="AW629" s="245"/>
      <c r="AX629" s="245" t="s">
        <v>424</v>
      </c>
      <c r="AY629" s="245"/>
      <c r="AZ629" s="245"/>
      <c r="BA629" s="245"/>
      <c r="BB629" s="245"/>
      <c r="BC629" s="245"/>
      <c r="BD629" s="245"/>
      <c r="BE629" s="245"/>
      <c r="BF629" s="245"/>
      <c r="BG629" s="245"/>
    </row>
    <row r="630" spans="1:59" ht="26.25" customHeight="1" x14ac:dyDescent="0.25">
      <c r="A630" s="258" t="s">
        <v>598</v>
      </c>
      <c r="B630" s="258"/>
      <c r="C630" s="258"/>
      <c r="D630" s="258"/>
      <c r="E630" s="258"/>
      <c r="F630" s="258"/>
      <c r="G630" s="258"/>
      <c r="H630" s="258"/>
      <c r="I630" s="258"/>
      <c r="J630" s="258"/>
      <c r="K630" s="258"/>
      <c r="L630" s="258"/>
      <c r="M630" s="258"/>
      <c r="N630" s="258"/>
      <c r="O630" s="258"/>
      <c r="P630" s="258"/>
      <c r="Q630" s="258"/>
      <c r="R630" s="258"/>
      <c r="S630" s="258"/>
      <c r="T630" s="258"/>
      <c r="U630" s="258"/>
      <c r="V630" s="258"/>
      <c r="W630" s="258"/>
      <c r="X630" s="258"/>
      <c r="Y630" s="258"/>
      <c r="Z630" s="258"/>
      <c r="AA630" s="258"/>
      <c r="AB630" s="258"/>
      <c r="AC630" s="258"/>
      <c r="AD630" s="258"/>
      <c r="AE630" s="258"/>
      <c r="AF630" s="258"/>
      <c r="AG630" s="258"/>
      <c r="AH630" s="247">
        <v>0</v>
      </c>
      <c r="AI630" s="247"/>
      <c r="AJ630" s="247"/>
      <c r="AK630" s="247"/>
      <c r="AL630" s="247"/>
      <c r="AM630" s="247"/>
      <c r="AN630" s="247"/>
      <c r="AO630" s="247"/>
      <c r="AP630" s="247"/>
      <c r="AQ630" s="247"/>
      <c r="AR630" s="247"/>
      <c r="AS630" s="247"/>
      <c r="AT630" s="247"/>
      <c r="AU630" s="247"/>
      <c r="AV630" s="247"/>
      <c r="AW630" s="247"/>
      <c r="AX630" s="247">
        <v>0</v>
      </c>
      <c r="AY630" s="247"/>
      <c r="AZ630" s="247"/>
      <c r="BA630" s="247"/>
      <c r="BB630" s="247"/>
      <c r="BC630" s="247"/>
      <c r="BD630" s="247"/>
      <c r="BE630" s="247"/>
      <c r="BF630" s="247"/>
      <c r="BG630" s="247"/>
    </row>
    <row r="631" spans="1:59" ht="32.25" customHeight="1" x14ac:dyDescent="0.25">
      <c r="A631" s="257" t="s">
        <v>599</v>
      </c>
      <c r="B631" s="257"/>
      <c r="C631" s="257"/>
      <c r="D631" s="257"/>
      <c r="E631" s="257"/>
      <c r="F631" s="257"/>
      <c r="G631" s="257"/>
      <c r="H631" s="257"/>
      <c r="I631" s="257"/>
      <c r="J631" s="257"/>
      <c r="K631" s="257"/>
      <c r="L631" s="257"/>
      <c r="M631" s="257"/>
      <c r="N631" s="257"/>
      <c r="O631" s="257"/>
      <c r="P631" s="257"/>
      <c r="Q631" s="257"/>
      <c r="R631" s="257"/>
      <c r="S631" s="257"/>
      <c r="T631" s="257"/>
      <c r="U631" s="257"/>
      <c r="V631" s="257"/>
      <c r="W631" s="257"/>
      <c r="X631" s="257"/>
      <c r="Y631" s="257"/>
      <c r="Z631" s="257"/>
      <c r="AA631" s="257"/>
      <c r="AB631" s="257"/>
      <c r="AC631" s="257"/>
      <c r="AD631" s="257"/>
      <c r="AE631" s="257"/>
      <c r="AF631" s="257"/>
      <c r="AG631" s="257"/>
      <c r="AH631" s="241">
        <v>0</v>
      </c>
      <c r="AI631" s="241"/>
      <c r="AJ631" s="241"/>
      <c r="AK631" s="241"/>
      <c r="AL631" s="241"/>
      <c r="AM631" s="241"/>
      <c r="AN631" s="241"/>
      <c r="AO631" s="241"/>
      <c r="AP631" s="241"/>
      <c r="AQ631" s="241"/>
      <c r="AR631" s="241"/>
      <c r="AS631" s="241"/>
      <c r="AT631" s="241"/>
      <c r="AU631" s="241"/>
      <c r="AV631" s="241"/>
      <c r="AW631" s="241"/>
      <c r="AX631" s="241">
        <v>0</v>
      </c>
      <c r="AY631" s="241"/>
      <c r="AZ631" s="241"/>
      <c r="BA631" s="241"/>
      <c r="BB631" s="241"/>
      <c r="BC631" s="241"/>
      <c r="BD631" s="241"/>
      <c r="BE631" s="241"/>
      <c r="BF631" s="241"/>
      <c r="BG631" s="241"/>
    </row>
    <row r="632" spans="1:59" ht="11.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7.7" customHeight="1" x14ac:dyDescent="0.25">
      <c r="A633" s="244" t="s">
        <v>600</v>
      </c>
      <c r="B633" s="244"/>
      <c r="C633" s="244"/>
      <c r="D633" s="244"/>
      <c r="E633" s="244"/>
      <c r="F633" s="244"/>
      <c r="G633" s="244"/>
      <c r="H633" s="244"/>
      <c r="I633" s="244"/>
      <c r="J633" s="244"/>
      <c r="K633" s="244"/>
      <c r="L633" s="244"/>
      <c r="M633" s="244"/>
      <c r="N633" s="244"/>
      <c r="O633" s="244"/>
      <c r="P633" s="244"/>
      <c r="Q633" s="244"/>
      <c r="R633" s="244"/>
      <c r="S633" s="244"/>
      <c r="T633" s="244"/>
      <c r="U633" s="244"/>
      <c r="V633" s="244"/>
      <c r="W633" s="244"/>
      <c r="X633" s="244"/>
      <c r="Y633" s="244"/>
      <c r="Z633" s="244"/>
      <c r="AA633" s="244"/>
      <c r="AB633" s="244"/>
      <c r="AC633" s="244"/>
      <c r="AD633" s="244"/>
      <c r="AE633" s="244"/>
      <c r="AF633" s="244"/>
      <c r="AG633" s="244"/>
      <c r="AH633" s="244"/>
      <c r="AI633" s="244"/>
      <c r="AJ633" s="244"/>
      <c r="AK633" s="244"/>
      <c r="AL633" s="244"/>
      <c r="AM633" s="244"/>
      <c r="AN633" s="244"/>
      <c r="AO633" s="244"/>
      <c r="AP633" s="244"/>
      <c r="AQ633" s="244"/>
      <c r="AR633" s="244"/>
      <c r="AS633" s="244"/>
      <c r="AT633" s="244"/>
      <c r="AU633" s="244"/>
      <c r="AV633" s="244"/>
      <c r="AW633" s="244"/>
      <c r="AX633" s="244"/>
      <c r="AY633" s="244"/>
      <c r="AZ633" s="244"/>
      <c r="BA633" s="244"/>
      <c r="BB633" s="244"/>
      <c r="BC633" s="244"/>
      <c r="BD633" s="244"/>
      <c r="BE633" s="244"/>
      <c r="BF633" s="244"/>
      <c r="BG633" s="244"/>
    </row>
    <row r="634" spans="1:59" ht="2.8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row>
    <row r="635" spans="1:59" ht="16.95" customHeight="1" x14ac:dyDescent="0.25">
      <c r="A635" s="245" t="s">
        <v>253</v>
      </c>
      <c r="B635" s="245"/>
      <c r="C635" s="245"/>
      <c r="D635" s="245"/>
      <c r="E635" s="245"/>
      <c r="F635" s="245"/>
      <c r="G635" s="245"/>
      <c r="H635" s="245"/>
      <c r="I635" s="245"/>
      <c r="J635" s="245"/>
      <c r="K635" s="245"/>
      <c r="L635" s="245"/>
      <c r="M635" s="245"/>
      <c r="N635" s="245"/>
      <c r="O635" s="245"/>
      <c r="P635" s="245"/>
      <c r="Q635" s="245"/>
      <c r="R635" s="245"/>
      <c r="S635" s="245"/>
      <c r="T635" s="245"/>
      <c r="U635" s="245"/>
      <c r="V635" s="245"/>
      <c r="W635" s="245"/>
      <c r="X635" s="245"/>
      <c r="Y635" s="245"/>
      <c r="Z635" s="245"/>
      <c r="AA635" s="245"/>
      <c r="AB635" s="245"/>
      <c r="AC635" s="245"/>
      <c r="AD635" s="245"/>
      <c r="AE635" s="245"/>
      <c r="AF635" s="245"/>
      <c r="AG635" s="245"/>
      <c r="AH635" s="245" t="s">
        <v>423</v>
      </c>
      <c r="AI635" s="245"/>
      <c r="AJ635" s="245"/>
      <c r="AK635" s="245"/>
      <c r="AL635" s="245"/>
      <c r="AM635" s="245"/>
      <c r="AN635" s="245"/>
      <c r="AO635" s="245"/>
      <c r="AP635" s="245"/>
      <c r="AQ635" s="245"/>
      <c r="AR635" s="245"/>
      <c r="AS635" s="245"/>
      <c r="AT635" s="245"/>
      <c r="AU635" s="245"/>
      <c r="AV635" s="245"/>
      <c r="AW635" s="245"/>
      <c r="AX635" s="245" t="s">
        <v>424</v>
      </c>
      <c r="AY635" s="245"/>
      <c r="AZ635" s="245"/>
      <c r="BA635" s="245"/>
      <c r="BB635" s="245"/>
      <c r="BC635" s="245"/>
      <c r="BD635" s="245"/>
      <c r="BE635" s="245"/>
      <c r="BF635" s="245"/>
      <c r="BG635" s="245"/>
    </row>
    <row r="636" spans="1:59" ht="21.75" customHeight="1" x14ac:dyDescent="0.25">
      <c r="A636" s="258" t="s">
        <v>601</v>
      </c>
      <c r="B636" s="258"/>
      <c r="C636" s="258"/>
      <c r="D636" s="258"/>
      <c r="E636" s="258"/>
      <c r="F636" s="258"/>
      <c r="G636" s="258"/>
      <c r="H636" s="258"/>
      <c r="I636" s="258"/>
      <c r="J636" s="258"/>
      <c r="K636" s="258"/>
      <c r="L636" s="258"/>
      <c r="M636" s="258"/>
      <c r="N636" s="258"/>
      <c r="O636" s="258"/>
      <c r="P636" s="258"/>
      <c r="Q636" s="258"/>
      <c r="R636" s="258"/>
      <c r="S636" s="258"/>
      <c r="T636" s="258"/>
      <c r="U636" s="258"/>
      <c r="V636" s="258"/>
      <c r="W636" s="258"/>
      <c r="X636" s="258"/>
      <c r="Y636" s="258"/>
      <c r="Z636" s="258"/>
      <c r="AA636" s="258"/>
      <c r="AB636" s="258"/>
      <c r="AC636" s="258"/>
      <c r="AD636" s="258"/>
      <c r="AE636" s="258"/>
      <c r="AF636" s="258"/>
      <c r="AG636" s="258"/>
      <c r="AH636" s="247">
        <v>0</v>
      </c>
      <c r="AI636" s="247"/>
      <c r="AJ636" s="247"/>
      <c r="AK636" s="247"/>
      <c r="AL636" s="247"/>
      <c r="AM636" s="247"/>
      <c r="AN636" s="247"/>
      <c r="AO636" s="247"/>
      <c r="AP636" s="247"/>
      <c r="AQ636" s="247"/>
      <c r="AR636" s="247"/>
      <c r="AS636" s="247"/>
      <c r="AT636" s="247"/>
      <c r="AU636" s="247"/>
      <c r="AV636" s="247"/>
      <c r="AW636" s="247"/>
      <c r="AX636" s="247">
        <v>0</v>
      </c>
      <c r="AY636" s="247"/>
      <c r="AZ636" s="247"/>
      <c r="BA636" s="247"/>
      <c r="BB636" s="247"/>
      <c r="BC636" s="247"/>
      <c r="BD636" s="247"/>
      <c r="BE636" s="247"/>
      <c r="BF636" s="247"/>
      <c r="BG636" s="247"/>
    </row>
    <row r="637" spans="1:59" ht="20.25" customHeight="1" x14ac:dyDescent="0.25">
      <c r="A637" s="259" t="s">
        <v>602</v>
      </c>
      <c r="B637" s="259"/>
      <c r="C637" s="259"/>
      <c r="D637" s="259"/>
      <c r="E637" s="259"/>
      <c r="F637" s="259"/>
      <c r="G637" s="259"/>
      <c r="H637" s="259"/>
      <c r="I637" s="259"/>
      <c r="J637" s="259"/>
      <c r="K637" s="259"/>
      <c r="L637" s="259"/>
      <c r="M637" s="259"/>
      <c r="N637" s="259"/>
      <c r="O637" s="259"/>
      <c r="P637" s="259"/>
      <c r="Q637" s="259"/>
      <c r="R637" s="259"/>
      <c r="S637" s="259"/>
      <c r="T637" s="259"/>
      <c r="U637" s="259"/>
      <c r="V637" s="259"/>
      <c r="W637" s="259"/>
      <c r="X637" s="259"/>
      <c r="Y637" s="259"/>
      <c r="Z637" s="259"/>
      <c r="AA637" s="259"/>
      <c r="AB637" s="259"/>
      <c r="AC637" s="259"/>
      <c r="AD637" s="259"/>
      <c r="AE637" s="259"/>
      <c r="AF637" s="259"/>
      <c r="AG637" s="259"/>
      <c r="AH637" s="243">
        <v>0</v>
      </c>
      <c r="AI637" s="243"/>
      <c r="AJ637" s="243"/>
      <c r="AK637" s="243"/>
      <c r="AL637" s="243"/>
      <c r="AM637" s="243"/>
      <c r="AN637" s="243"/>
      <c r="AO637" s="243"/>
      <c r="AP637" s="243"/>
      <c r="AQ637" s="243"/>
      <c r="AR637" s="243"/>
      <c r="AS637" s="243"/>
      <c r="AT637" s="243"/>
      <c r="AU637" s="243"/>
      <c r="AV637" s="243"/>
      <c r="AW637" s="243"/>
      <c r="AX637" s="243">
        <v>0</v>
      </c>
      <c r="AY637" s="243"/>
      <c r="AZ637" s="243"/>
      <c r="BA637" s="243"/>
      <c r="BB637" s="243"/>
      <c r="BC637" s="243"/>
      <c r="BD637" s="243"/>
      <c r="BE637" s="243"/>
      <c r="BF637" s="243"/>
      <c r="BG637" s="243"/>
    </row>
    <row r="638" spans="1:59" ht="20.25" customHeight="1" x14ac:dyDescent="0.25">
      <c r="A638" s="257" t="s">
        <v>603</v>
      </c>
      <c r="B638" s="257"/>
      <c r="C638" s="257"/>
      <c r="D638" s="257"/>
      <c r="E638" s="257"/>
      <c r="F638" s="257"/>
      <c r="G638" s="257"/>
      <c r="H638" s="257"/>
      <c r="I638" s="257"/>
      <c r="J638" s="257"/>
      <c r="K638" s="257"/>
      <c r="L638" s="257"/>
      <c r="M638" s="257"/>
      <c r="N638" s="257"/>
      <c r="O638" s="257"/>
      <c r="P638" s="257"/>
      <c r="Q638" s="257"/>
      <c r="R638" s="257"/>
      <c r="S638" s="257"/>
      <c r="T638" s="257"/>
      <c r="U638" s="257"/>
      <c r="V638" s="257"/>
      <c r="W638" s="257"/>
      <c r="X638" s="257"/>
      <c r="Y638" s="257"/>
      <c r="Z638" s="257"/>
      <c r="AA638" s="257"/>
      <c r="AB638" s="257"/>
      <c r="AC638" s="257"/>
      <c r="AD638" s="257"/>
      <c r="AE638" s="257"/>
      <c r="AF638" s="257"/>
      <c r="AG638" s="257"/>
      <c r="AH638" s="241">
        <v>0</v>
      </c>
      <c r="AI638" s="241"/>
      <c r="AJ638" s="241"/>
      <c r="AK638" s="241"/>
      <c r="AL638" s="241"/>
      <c r="AM638" s="241"/>
      <c r="AN638" s="241"/>
      <c r="AO638" s="241"/>
      <c r="AP638" s="241"/>
      <c r="AQ638" s="241"/>
      <c r="AR638" s="241"/>
      <c r="AS638" s="241"/>
      <c r="AT638" s="241"/>
      <c r="AU638" s="241"/>
      <c r="AV638" s="241"/>
      <c r="AW638" s="241"/>
      <c r="AX638" s="241">
        <v>0</v>
      </c>
      <c r="AY638" s="241"/>
      <c r="AZ638" s="241"/>
      <c r="BA638" s="241"/>
      <c r="BB638" s="241"/>
      <c r="BC638" s="241"/>
      <c r="BD638" s="241"/>
      <c r="BE638" s="241"/>
      <c r="BF638" s="241"/>
      <c r="BG638" s="241"/>
    </row>
    <row r="639" spans="1:59" ht="18"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24" customHeight="1" x14ac:dyDescent="0.25">
      <c r="A640" s="239" t="s">
        <v>604</v>
      </c>
      <c r="B640" s="239"/>
      <c r="C640" s="239"/>
      <c r="D640" s="239"/>
      <c r="E640" s="239"/>
      <c r="F640" s="239"/>
      <c r="G640" s="239"/>
      <c r="H640" s="239"/>
      <c r="I640" s="239"/>
      <c r="J640" s="239"/>
      <c r="K640" s="239"/>
      <c r="L640" s="239"/>
      <c r="M640" s="239"/>
      <c r="N640" s="239"/>
      <c r="O640" s="239"/>
      <c r="P640" s="239"/>
      <c r="Q640" s="239"/>
      <c r="R640" s="239"/>
      <c r="S640" s="239"/>
      <c r="T640" s="239"/>
      <c r="U640" s="239"/>
      <c r="V640" s="239"/>
      <c r="W640" s="239"/>
      <c r="X640" s="239"/>
      <c r="Y640" s="239"/>
      <c r="Z640" s="239"/>
      <c r="AA640" s="239"/>
      <c r="AB640" s="239"/>
      <c r="AC640" s="239"/>
      <c r="AD640" s="239"/>
      <c r="AE640" s="239"/>
      <c r="AF640" s="239"/>
      <c r="AG640" s="239"/>
      <c r="AH640" s="239"/>
      <c r="AI640" s="239"/>
      <c r="AJ640" s="239"/>
      <c r="AK640" s="239"/>
      <c r="AL640" s="239"/>
      <c r="AM640" s="239"/>
      <c r="AN640" s="239"/>
      <c r="AO640" s="239"/>
      <c r="AP640" s="239"/>
      <c r="AQ640" s="239"/>
      <c r="AR640" s="239"/>
      <c r="AS640" s="239"/>
      <c r="AT640" s="239"/>
      <c r="AU640" s="239"/>
      <c r="AV640" s="239"/>
      <c r="AW640" s="239"/>
      <c r="AX640" s="239"/>
      <c r="AY640" s="239"/>
      <c r="AZ640" s="239"/>
      <c r="BA640" s="239"/>
      <c r="BB640" s="239"/>
      <c r="BC640" s="239"/>
      <c r="BD640" s="239"/>
      <c r="BE640" s="239"/>
      <c r="BF640" s="239"/>
      <c r="BG640" s="239"/>
    </row>
    <row r="641" spans="1:59" ht="32.25" customHeight="1" x14ac:dyDescent="0.25">
      <c r="A641" s="236" t="s">
        <v>605</v>
      </c>
      <c r="B641" s="236"/>
      <c r="C641" s="236"/>
      <c r="D641" s="236"/>
      <c r="E641" s="236"/>
      <c r="F641" s="236"/>
      <c r="G641" s="236"/>
      <c r="H641" s="236"/>
      <c r="I641" s="236"/>
      <c r="J641" s="236"/>
      <c r="K641" s="236"/>
      <c r="L641" s="236"/>
      <c r="M641" s="236"/>
      <c r="N641" s="236"/>
      <c r="O641" s="236"/>
      <c r="P641" s="236"/>
      <c r="Q641" s="236"/>
      <c r="R641" s="236"/>
      <c r="S641" s="236"/>
      <c r="T641" s="236"/>
      <c r="U641" s="236"/>
      <c r="V641" s="236"/>
      <c r="W641" s="236"/>
      <c r="X641" s="236"/>
      <c r="Y641" s="236"/>
      <c r="Z641" s="236"/>
      <c r="AA641" s="236"/>
      <c r="AB641" s="236"/>
      <c r="AC641" s="236"/>
      <c r="AD641" s="236"/>
      <c r="AE641" s="236"/>
      <c r="AF641" s="236"/>
      <c r="AG641" s="236"/>
      <c r="AH641" s="236"/>
      <c r="AI641" s="236"/>
      <c r="AJ641" s="236"/>
      <c r="AK641" s="236"/>
      <c r="AL641" s="236"/>
      <c r="AM641" s="236"/>
      <c r="AN641" s="236"/>
      <c r="AO641" s="236"/>
      <c r="AP641" s="236"/>
      <c r="AQ641" s="236"/>
      <c r="AR641" s="236"/>
      <c r="AS641" s="236"/>
      <c r="AT641" s="236"/>
      <c r="AU641" s="236"/>
      <c r="AV641" s="236"/>
      <c r="AW641" s="236"/>
      <c r="AX641" s="236"/>
      <c r="AY641" s="236"/>
      <c r="AZ641" s="236"/>
      <c r="BA641" s="236"/>
      <c r="BB641" s="236"/>
      <c r="BC641" s="236"/>
      <c r="BD641" s="236"/>
      <c r="BE641" s="236"/>
      <c r="BF641" s="236"/>
      <c r="BG641" s="236"/>
    </row>
    <row r="642" spans="1:59" ht="2.8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row>
    <row r="643" spans="1:59" ht="17.7" customHeight="1" x14ac:dyDescent="0.25">
      <c r="A643" s="245" t="s">
        <v>253</v>
      </c>
      <c r="B643" s="245"/>
      <c r="C643" s="245"/>
      <c r="D643" s="245"/>
      <c r="E643" s="245"/>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t="s">
        <v>254</v>
      </c>
      <c r="AI643" s="245"/>
      <c r="AJ643" s="245"/>
      <c r="AK643" s="245"/>
      <c r="AL643" s="245"/>
      <c r="AM643" s="245"/>
      <c r="AN643" s="245"/>
      <c r="AO643" s="245"/>
      <c r="AP643" s="245"/>
      <c r="AQ643" s="245"/>
      <c r="AR643" s="245"/>
      <c r="AS643" s="245"/>
      <c r="AT643" s="245"/>
      <c r="AU643" s="245"/>
      <c r="AV643" s="245"/>
      <c r="AW643" s="245"/>
      <c r="AX643" s="245" t="s">
        <v>255</v>
      </c>
      <c r="AY643" s="245"/>
      <c r="AZ643" s="245"/>
      <c r="BA643" s="245"/>
      <c r="BB643" s="245"/>
      <c r="BC643" s="245"/>
      <c r="BD643" s="245"/>
      <c r="BE643" s="245"/>
      <c r="BF643" s="245"/>
      <c r="BG643" s="245"/>
    </row>
    <row r="644" spans="1:59" ht="21.75" customHeight="1" x14ac:dyDescent="0.25">
      <c r="A644" s="258" t="s">
        <v>606</v>
      </c>
      <c r="B644" s="258"/>
      <c r="C644" s="258"/>
      <c r="D644" s="258"/>
      <c r="E644" s="258"/>
      <c r="F644" s="258"/>
      <c r="G644" s="258"/>
      <c r="H644" s="258"/>
      <c r="I644" s="258"/>
      <c r="J644" s="258"/>
      <c r="K644" s="258"/>
      <c r="L644" s="258"/>
      <c r="M644" s="258"/>
      <c r="N644" s="258"/>
      <c r="O644" s="258"/>
      <c r="P644" s="258"/>
      <c r="Q644" s="258"/>
      <c r="R644" s="258"/>
      <c r="S644" s="258"/>
      <c r="T644" s="258"/>
      <c r="U644" s="258"/>
      <c r="V644" s="258"/>
      <c r="W644" s="258"/>
      <c r="X644" s="258"/>
      <c r="Y644" s="258"/>
      <c r="Z644" s="258"/>
      <c r="AA644" s="258"/>
      <c r="AB644" s="258"/>
      <c r="AC644" s="258"/>
      <c r="AD644" s="258"/>
      <c r="AE644" s="258"/>
      <c r="AF644" s="258"/>
      <c r="AG644" s="258"/>
      <c r="AH644" s="247">
        <v>0</v>
      </c>
      <c r="AI644" s="247"/>
      <c r="AJ644" s="247"/>
      <c r="AK644" s="247"/>
      <c r="AL644" s="247"/>
      <c r="AM644" s="247"/>
      <c r="AN644" s="247"/>
      <c r="AO644" s="247"/>
      <c r="AP644" s="247"/>
      <c r="AQ644" s="247"/>
      <c r="AR644" s="247"/>
      <c r="AS644" s="247"/>
      <c r="AT644" s="247"/>
      <c r="AU644" s="247"/>
      <c r="AV644" s="247"/>
      <c r="AW644" s="247"/>
      <c r="AX644" s="247">
        <v>0</v>
      </c>
      <c r="AY644" s="247"/>
      <c r="AZ644" s="247"/>
      <c r="BA644" s="247"/>
      <c r="BB644" s="247"/>
      <c r="BC644" s="247"/>
      <c r="BD644" s="247"/>
      <c r="BE644" s="247"/>
      <c r="BF644" s="247"/>
      <c r="BG644" s="247"/>
    </row>
    <row r="645" spans="1:59" ht="18" customHeight="1" x14ac:dyDescent="0.25">
      <c r="A645" s="259" t="s">
        <v>607</v>
      </c>
      <c r="B645" s="259"/>
      <c r="C645" s="259"/>
      <c r="D645" s="259"/>
      <c r="E645" s="259"/>
      <c r="F645" s="259"/>
      <c r="G645" s="259"/>
      <c r="H645" s="259"/>
      <c r="I645" s="259"/>
      <c r="J645" s="259"/>
      <c r="K645" s="259"/>
      <c r="L645" s="259"/>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43">
        <v>0</v>
      </c>
      <c r="AI645" s="243"/>
      <c r="AJ645" s="243"/>
      <c r="AK645" s="243"/>
      <c r="AL645" s="243"/>
      <c r="AM645" s="243"/>
      <c r="AN645" s="243"/>
      <c r="AO645" s="243"/>
      <c r="AP645" s="243"/>
      <c r="AQ645" s="243"/>
      <c r="AR645" s="243"/>
      <c r="AS645" s="243"/>
      <c r="AT645" s="243"/>
      <c r="AU645" s="243"/>
      <c r="AV645" s="243"/>
      <c r="AW645" s="243"/>
      <c r="AX645" s="243">
        <v>0</v>
      </c>
      <c r="AY645" s="243"/>
      <c r="AZ645" s="243"/>
      <c r="BA645" s="243"/>
      <c r="BB645" s="243"/>
      <c r="BC645" s="243"/>
      <c r="BD645" s="243"/>
      <c r="BE645" s="243"/>
      <c r="BF645" s="243"/>
      <c r="BG645" s="243"/>
    </row>
    <row r="646" spans="1:59" ht="21.75" customHeight="1" x14ac:dyDescent="0.25">
      <c r="A646" s="257" t="s">
        <v>608</v>
      </c>
      <c r="B646" s="257"/>
      <c r="C646" s="257"/>
      <c r="D646" s="257"/>
      <c r="E646" s="257"/>
      <c r="F646" s="257"/>
      <c r="G646" s="257"/>
      <c r="H646" s="257"/>
      <c r="I646" s="257"/>
      <c r="J646" s="257"/>
      <c r="K646" s="257"/>
      <c r="L646" s="257"/>
      <c r="M646" s="257"/>
      <c r="N646" s="257"/>
      <c r="O646" s="257"/>
      <c r="P646" s="257"/>
      <c r="Q646" s="257"/>
      <c r="R646" s="257"/>
      <c r="S646" s="257"/>
      <c r="T646" s="257"/>
      <c r="U646" s="257"/>
      <c r="V646" s="257"/>
      <c r="W646" s="257"/>
      <c r="X646" s="257"/>
      <c r="Y646" s="257"/>
      <c r="Z646" s="257"/>
      <c r="AA646" s="257"/>
      <c r="AB646" s="257"/>
      <c r="AC646" s="257"/>
      <c r="AD646" s="257"/>
      <c r="AE646" s="257"/>
      <c r="AF646" s="257"/>
      <c r="AG646" s="257"/>
      <c r="AH646" s="241">
        <v>0</v>
      </c>
      <c r="AI646" s="241"/>
      <c r="AJ646" s="241"/>
      <c r="AK646" s="241"/>
      <c r="AL646" s="241"/>
      <c r="AM646" s="241"/>
      <c r="AN646" s="241"/>
      <c r="AO646" s="241"/>
      <c r="AP646" s="241"/>
      <c r="AQ646" s="241"/>
      <c r="AR646" s="241"/>
      <c r="AS646" s="241"/>
      <c r="AT646" s="241"/>
      <c r="AU646" s="241"/>
      <c r="AV646" s="241"/>
      <c r="AW646" s="241"/>
      <c r="AX646" s="241">
        <v>0</v>
      </c>
      <c r="AY646" s="241"/>
      <c r="AZ646" s="241"/>
      <c r="BA646" s="241"/>
      <c r="BB646" s="241"/>
      <c r="BC646" s="241"/>
      <c r="BD646" s="241"/>
      <c r="BE646" s="241"/>
      <c r="BF646" s="241"/>
      <c r="BG646" s="241"/>
    </row>
    <row r="647" spans="1:59" ht="8.8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34.5" customHeight="1" x14ac:dyDescent="0.25">
      <c r="A648" s="236" t="s">
        <v>609</v>
      </c>
      <c r="B648" s="236"/>
      <c r="C648" s="236"/>
      <c r="D648" s="236"/>
      <c r="E648" s="236"/>
      <c r="F648" s="236"/>
      <c r="G648" s="236"/>
      <c r="H648" s="236"/>
      <c r="I648" s="236"/>
      <c r="J648" s="236"/>
      <c r="K648" s="236"/>
      <c r="L648" s="236"/>
      <c r="M648" s="236"/>
      <c r="N648" s="236"/>
      <c r="O648" s="236"/>
      <c r="P648" s="236"/>
      <c r="Q648" s="236"/>
      <c r="R648" s="236"/>
      <c r="S648" s="236"/>
      <c r="T648" s="236"/>
      <c r="U648" s="236"/>
      <c r="V648" s="236"/>
      <c r="W648" s="236"/>
      <c r="X648" s="236"/>
      <c r="Y648" s="236"/>
      <c r="Z648" s="236"/>
      <c r="AA648" s="236"/>
      <c r="AB648" s="236"/>
      <c r="AC648" s="236"/>
      <c r="AD648" s="236"/>
      <c r="AE648" s="236"/>
      <c r="AF648" s="236"/>
      <c r="AG648" s="236"/>
      <c r="AH648" s="236"/>
      <c r="AI648" s="236"/>
      <c r="AJ648" s="236"/>
      <c r="AK648" s="236"/>
      <c r="AL648" s="236"/>
      <c r="AM648" s="236"/>
      <c r="AN648" s="236"/>
      <c r="AO648" s="236"/>
      <c r="AP648" s="236"/>
      <c r="AQ648" s="236"/>
      <c r="AR648" s="236"/>
      <c r="AS648" s="236"/>
      <c r="AT648" s="236"/>
      <c r="AU648" s="236"/>
      <c r="AV648" s="236"/>
      <c r="AW648" s="236"/>
      <c r="AX648" s="236"/>
      <c r="AY648" s="236"/>
      <c r="AZ648" s="236"/>
      <c r="BA648" s="236"/>
      <c r="BB648" s="236"/>
      <c r="BC648" s="236"/>
      <c r="BD648" s="236"/>
      <c r="BE648" s="236"/>
      <c r="BF648" s="236"/>
      <c r="BG648" s="236"/>
    </row>
    <row r="649" spans="1:59"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row>
    <row r="650" spans="1:59" ht="17.7" customHeight="1" x14ac:dyDescent="0.25">
      <c r="A650" s="126" t="s">
        <v>610</v>
      </c>
      <c r="B650" s="245" t="s">
        <v>611</v>
      </c>
      <c r="C650" s="245"/>
      <c r="D650" s="245"/>
      <c r="E650" s="245"/>
      <c r="F650" s="245"/>
      <c r="G650" s="245"/>
      <c r="H650" s="245"/>
      <c r="I650" s="245"/>
      <c r="J650" s="245"/>
      <c r="K650" s="245"/>
      <c r="L650" s="245"/>
      <c r="M650" s="245"/>
      <c r="N650" s="245"/>
      <c r="O650" s="245"/>
      <c r="P650" s="245"/>
      <c r="Q650" s="245"/>
      <c r="R650" s="245"/>
      <c r="S650" s="245" t="s">
        <v>612</v>
      </c>
      <c r="T650" s="245"/>
      <c r="U650" s="245"/>
      <c r="V650" s="245"/>
      <c r="W650" s="245"/>
      <c r="X650" s="245"/>
      <c r="Y650" s="245"/>
      <c r="Z650" s="245"/>
      <c r="AA650" s="245"/>
      <c r="AB650" s="245"/>
      <c r="AC650" s="245"/>
      <c r="AD650" s="245"/>
      <c r="AE650" s="245"/>
      <c r="AF650" s="245"/>
      <c r="AG650" s="245"/>
      <c r="AH650" s="245"/>
      <c r="AI650" s="245"/>
      <c r="AJ650" s="245"/>
      <c r="AK650" s="245"/>
      <c r="AL650" s="245"/>
      <c r="AM650" s="245"/>
      <c r="AN650" s="245"/>
      <c r="AO650" s="245"/>
      <c r="AP650" s="245"/>
      <c r="AQ650" s="245"/>
      <c r="AR650" s="245"/>
      <c r="AS650" s="245" t="s">
        <v>613</v>
      </c>
      <c r="AT650" s="245"/>
      <c r="AU650" s="245"/>
      <c r="AV650" s="245"/>
      <c r="AW650" s="245"/>
      <c r="AX650" s="245"/>
      <c r="AY650" s="245"/>
      <c r="AZ650" s="245"/>
      <c r="BA650" s="245"/>
      <c r="BB650" s="245"/>
      <c r="BC650" s="245" t="s">
        <v>302</v>
      </c>
      <c r="BD650" s="245"/>
      <c r="BE650" s="245"/>
      <c r="BF650" s="245"/>
      <c r="BG650" s="245"/>
    </row>
    <row r="651" spans="1:59" ht="26.25" customHeight="1" x14ac:dyDescent="0.25">
      <c r="A651" s="127"/>
      <c r="B651" s="246" t="s">
        <v>614</v>
      </c>
      <c r="C651" s="246"/>
      <c r="D651" s="246"/>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c r="AA651" s="246"/>
      <c r="AB651" s="246"/>
      <c r="AC651" s="246"/>
      <c r="AD651" s="246"/>
      <c r="AE651" s="246"/>
      <c r="AF651" s="246"/>
      <c r="AG651" s="246"/>
      <c r="AH651" s="246"/>
      <c r="AI651" s="246"/>
      <c r="AJ651" s="246"/>
      <c r="AK651" s="246"/>
      <c r="AL651" s="246"/>
      <c r="AM651" s="246"/>
      <c r="AN651" s="246"/>
      <c r="AO651" s="246"/>
      <c r="AP651" s="246"/>
      <c r="AQ651" s="246"/>
      <c r="AR651" s="246"/>
      <c r="AS651" s="246"/>
      <c r="AT651" s="246"/>
      <c r="AU651" s="246"/>
      <c r="AV651" s="246"/>
      <c r="AW651" s="246"/>
      <c r="AX651" s="246"/>
      <c r="AY651" s="246"/>
      <c r="AZ651" s="246"/>
      <c r="BA651" s="246"/>
      <c r="BB651" s="246"/>
      <c r="BC651" s="255">
        <v>0</v>
      </c>
      <c r="BD651" s="255"/>
      <c r="BE651" s="255"/>
      <c r="BF651" s="255"/>
      <c r="BG651" s="255"/>
    </row>
    <row r="652" spans="1:59" ht="27.75" customHeight="1" x14ac:dyDescent="0.25">
      <c r="A652" s="2"/>
      <c r="B652" s="240" t="s">
        <v>615</v>
      </c>
      <c r="C652" s="240"/>
      <c r="D652" s="240"/>
      <c r="E652" s="240"/>
      <c r="F652" s="240"/>
      <c r="G652" s="240"/>
      <c r="H652" s="240"/>
      <c r="I652" s="240"/>
      <c r="J652" s="240"/>
      <c r="K652" s="240"/>
      <c r="L652" s="240"/>
      <c r="M652" s="240"/>
      <c r="N652" s="240"/>
      <c r="O652" s="240"/>
      <c r="P652" s="240"/>
      <c r="Q652" s="240"/>
      <c r="R652" s="240"/>
      <c r="S652" s="240"/>
      <c r="T652" s="240"/>
      <c r="U652" s="240"/>
      <c r="V652" s="240"/>
      <c r="W652" s="240"/>
      <c r="X652" s="240"/>
      <c r="Y652" s="240"/>
      <c r="Z652" s="240"/>
      <c r="AA652" s="240"/>
      <c r="AB652" s="240"/>
      <c r="AC652" s="240"/>
      <c r="AD652" s="240"/>
      <c r="AE652" s="240"/>
      <c r="AF652" s="240"/>
      <c r="AG652" s="240"/>
      <c r="AH652" s="240"/>
      <c r="AI652" s="240"/>
      <c r="AJ652" s="240"/>
      <c r="AK652" s="240"/>
      <c r="AL652" s="240"/>
      <c r="AM652" s="240"/>
      <c r="AN652" s="240"/>
      <c r="AO652" s="240"/>
      <c r="AP652" s="240"/>
      <c r="AQ652" s="240"/>
      <c r="AR652" s="240"/>
      <c r="AS652" s="240"/>
      <c r="AT652" s="240"/>
      <c r="AU652" s="240"/>
      <c r="AV652" s="240"/>
      <c r="AW652" s="240"/>
      <c r="AX652" s="240"/>
      <c r="AY652" s="240"/>
      <c r="AZ652" s="240"/>
      <c r="BA652" s="240"/>
      <c r="BB652" s="240"/>
      <c r="BC652" s="256">
        <v>0</v>
      </c>
      <c r="BD652" s="256"/>
      <c r="BE652" s="256"/>
      <c r="BF652" s="256"/>
      <c r="BG652" s="256"/>
    </row>
    <row r="653" spans="1:59" ht="8.8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37.5" customHeight="1" x14ac:dyDescent="0.25">
      <c r="A654" s="236" t="s">
        <v>616</v>
      </c>
      <c r="B654" s="236"/>
      <c r="C654" s="236"/>
      <c r="D654" s="236"/>
      <c r="E654" s="236"/>
      <c r="F654" s="236"/>
      <c r="G654" s="236"/>
      <c r="H654" s="236"/>
      <c r="I654" s="236"/>
      <c r="J654" s="236"/>
      <c r="K654" s="236"/>
      <c r="L654" s="236"/>
      <c r="M654" s="236"/>
      <c r="N654" s="236"/>
      <c r="O654" s="236"/>
      <c r="P654" s="236"/>
      <c r="Q654" s="236"/>
      <c r="R654" s="236"/>
      <c r="S654" s="236"/>
      <c r="T654" s="236"/>
      <c r="U654" s="236"/>
      <c r="V654" s="236"/>
      <c r="W654" s="236"/>
      <c r="X654" s="236"/>
      <c r="Y654" s="236"/>
      <c r="Z654" s="236"/>
      <c r="AA654" s="236"/>
      <c r="AB654" s="236"/>
      <c r="AC654" s="236"/>
      <c r="AD654" s="236"/>
      <c r="AE654" s="236"/>
      <c r="AF654" s="236"/>
      <c r="AG654" s="236"/>
      <c r="AH654" s="236"/>
      <c r="AI654" s="236"/>
      <c r="AJ654" s="236"/>
      <c r="AK654" s="236"/>
      <c r="AL654" s="236"/>
      <c r="AM654" s="236"/>
      <c r="AN654" s="236"/>
      <c r="AO654" s="236"/>
      <c r="AP654" s="236"/>
      <c r="AQ654" s="236"/>
      <c r="AR654" s="236"/>
      <c r="AS654" s="236"/>
      <c r="AT654" s="236"/>
      <c r="AU654" s="236"/>
      <c r="AV654" s="236"/>
      <c r="AW654" s="236"/>
      <c r="AX654" s="236"/>
      <c r="AY654" s="236"/>
      <c r="AZ654" s="236"/>
      <c r="BA654" s="236"/>
      <c r="BB654" s="236"/>
      <c r="BC654" s="236"/>
      <c r="BD654" s="236"/>
      <c r="BE654" s="236"/>
      <c r="BF654" s="236"/>
      <c r="BG654" s="236"/>
    </row>
    <row r="655" spans="1:59" ht="8.1" customHeight="1" x14ac:dyDescent="0.25"/>
    <row r="656" spans="1:59" ht="36.75" customHeight="1" x14ac:dyDescent="0.25">
      <c r="A656" s="236" t="s">
        <v>617</v>
      </c>
      <c r="B656" s="236"/>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6"/>
      <c r="Z656" s="236"/>
      <c r="AA656" s="236"/>
      <c r="AB656" s="236"/>
      <c r="AC656" s="236"/>
      <c r="AD656" s="236"/>
      <c r="AE656" s="236"/>
      <c r="AF656" s="236"/>
      <c r="AG656" s="236"/>
      <c r="AH656" s="236"/>
      <c r="AI656" s="236"/>
      <c r="AJ656" s="236"/>
      <c r="AK656" s="236"/>
      <c r="AL656" s="236"/>
      <c r="AM656" s="236"/>
      <c r="AN656" s="236"/>
      <c r="AO656" s="236"/>
      <c r="AP656" s="236"/>
      <c r="AQ656" s="236"/>
      <c r="AR656" s="236"/>
      <c r="AS656" s="236"/>
      <c r="AT656" s="236"/>
      <c r="AU656" s="236"/>
      <c r="AV656" s="236"/>
      <c r="AW656" s="236"/>
      <c r="AX656" s="236"/>
      <c r="AY656" s="236"/>
      <c r="AZ656" s="236"/>
      <c r="BA656" s="236"/>
      <c r="BB656" s="236"/>
      <c r="BC656" s="236"/>
      <c r="BD656" s="236"/>
      <c r="BE656" s="236"/>
      <c r="BF656" s="236"/>
      <c r="BG656" s="236"/>
    </row>
    <row r="657" spans="1:59" ht="43.35" customHeight="1" x14ac:dyDescent="0.25">
      <c r="A657" s="236" t="s">
        <v>618</v>
      </c>
      <c r="B657" s="236"/>
      <c r="C657" s="236"/>
      <c r="D657" s="236"/>
      <c r="E657" s="236"/>
      <c r="F657" s="236"/>
      <c r="G657" s="236"/>
      <c r="H657" s="236"/>
      <c r="I657" s="236"/>
      <c r="J657" s="236"/>
      <c r="K657" s="236"/>
      <c r="L657" s="236"/>
      <c r="M657" s="236"/>
      <c r="N657" s="236"/>
      <c r="O657" s="236"/>
      <c r="P657" s="236"/>
      <c r="Q657" s="236"/>
      <c r="R657" s="236"/>
      <c r="S657" s="236"/>
      <c r="T657" s="236"/>
      <c r="U657" s="236"/>
      <c r="V657" s="236"/>
      <c r="W657" s="236"/>
      <c r="X657" s="236"/>
      <c r="Y657" s="236"/>
      <c r="Z657" s="236"/>
      <c r="AA657" s="236"/>
      <c r="AB657" s="236"/>
      <c r="AC657" s="236"/>
      <c r="AD657" s="236"/>
      <c r="AE657" s="236"/>
      <c r="AF657" s="236"/>
      <c r="AG657" s="236"/>
      <c r="AH657" s="236"/>
      <c r="AI657" s="236"/>
      <c r="AJ657" s="236"/>
      <c r="AK657" s="236"/>
      <c r="AL657" s="236"/>
      <c r="AM657" s="236"/>
      <c r="AN657" s="236"/>
      <c r="AO657" s="236"/>
      <c r="AP657" s="236"/>
      <c r="AQ657" s="236"/>
      <c r="AR657" s="236"/>
      <c r="AS657" s="236"/>
      <c r="AT657" s="236"/>
      <c r="AU657" s="236"/>
      <c r="AV657" s="236"/>
      <c r="AW657" s="236"/>
      <c r="AX657" s="236"/>
      <c r="AY657" s="236"/>
      <c r="AZ657" s="236"/>
      <c r="BA657" s="236"/>
      <c r="BB657" s="236"/>
      <c r="BC657" s="236"/>
      <c r="BD657" s="236"/>
      <c r="BE657" s="236"/>
      <c r="BF657" s="236"/>
      <c r="BG657" s="236"/>
    </row>
    <row r="658" spans="1:59" ht="22.5" customHeight="1" x14ac:dyDescent="0.25">
      <c r="A658" s="236" t="s">
        <v>619</v>
      </c>
      <c r="B658" s="236"/>
      <c r="C658" s="236"/>
      <c r="D658" s="236"/>
      <c r="E658" s="236"/>
      <c r="F658" s="236"/>
      <c r="G658" s="236"/>
      <c r="H658" s="236"/>
      <c r="I658" s="236"/>
      <c r="J658" s="236"/>
      <c r="K658" s="236"/>
      <c r="L658" s="236"/>
      <c r="M658" s="236"/>
      <c r="N658" s="236"/>
      <c r="O658" s="236"/>
      <c r="P658" s="236"/>
      <c r="Q658" s="236"/>
      <c r="R658" s="236"/>
      <c r="S658" s="236"/>
      <c r="T658" s="236"/>
      <c r="U658" s="236"/>
      <c r="V658" s="236"/>
      <c r="W658" s="236"/>
      <c r="X658" s="236"/>
      <c r="Y658" s="236"/>
      <c r="Z658" s="236"/>
      <c r="AA658" s="236"/>
      <c r="AB658" s="236"/>
      <c r="AC658" s="236"/>
      <c r="AD658" s="236"/>
      <c r="AE658" s="236"/>
      <c r="AF658" s="236"/>
      <c r="AG658" s="236"/>
      <c r="AH658" s="236"/>
      <c r="AI658" s="236"/>
      <c r="AJ658" s="236"/>
      <c r="AK658" s="236"/>
      <c r="AL658" s="236"/>
      <c r="AM658" s="236"/>
      <c r="AN658" s="236"/>
      <c r="AO658" s="236"/>
      <c r="AP658" s="236"/>
      <c r="AQ658" s="236"/>
      <c r="AR658" s="236"/>
      <c r="AS658" s="236"/>
      <c r="AT658" s="236"/>
      <c r="AU658" s="236"/>
      <c r="AV658" s="236"/>
      <c r="AW658" s="236"/>
      <c r="AX658" s="236"/>
      <c r="AY658" s="236"/>
      <c r="AZ658" s="236"/>
      <c r="BA658" s="236"/>
      <c r="BB658" s="236"/>
      <c r="BC658" s="236"/>
      <c r="BD658" s="236"/>
      <c r="BE658" s="236"/>
      <c r="BF658" s="236"/>
      <c r="BG658" s="236"/>
    </row>
    <row r="659" spans="1:59" ht="8.85" customHeight="1" x14ac:dyDescent="0.25"/>
    <row r="660" spans="1:59" ht="17.7" customHeight="1" x14ac:dyDescent="0.25">
      <c r="A660" s="244" t="s">
        <v>620</v>
      </c>
      <c r="B660" s="244"/>
      <c r="C660" s="244"/>
      <c r="D660" s="244"/>
      <c r="E660" s="244"/>
      <c r="F660" s="244"/>
      <c r="G660" s="244"/>
      <c r="H660" s="244"/>
      <c r="I660" s="244"/>
      <c r="J660" s="244"/>
      <c r="K660" s="244"/>
      <c r="L660" s="244"/>
      <c r="M660" s="244"/>
      <c r="N660" s="244"/>
      <c r="O660" s="244"/>
      <c r="P660" s="244"/>
      <c r="Q660" s="244"/>
      <c r="R660" s="244"/>
      <c r="S660" s="244"/>
      <c r="T660" s="244"/>
      <c r="U660" s="244"/>
      <c r="V660" s="244"/>
      <c r="W660" s="244"/>
      <c r="X660" s="244"/>
      <c r="Y660" s="244"/>
      <c r="Z660" s="244"/>
      <c r="AA660" s="244"/>
      <c r="AB660" s="244"/>
      <c r="AC660" s="244"/>
      <c r="AD660" s="244"/>
      <c r="AE660" s="244"/>
      <c r="AF660" s="244"/>
      <c r="AG660" s="244"/>
      <c r="AH660" s="244"/>
      <c r="AI660" s="244"/>
      <c r="AJ660" s="244"/>
      <c r="AK660" s="244"/>
      <c r="AL660" s="244"/>
      <c r="AM660" s="244"/>
      <c r="AN660" s="244"/>
      <c r="AO660" s="244"/>
      <c r="AP660" s="244"/>
      <c r="AQ660" s="244"/>
      <c r="AR660" s="244"/>
      <c r="AS660" s="244"/>
      <c r="AT660" s="244"/>
      <c r="AU660" s="244"/>
      <c r="AV660" s="244"/>
      <c r="AW660" s="244"/>
      <c r="AX660" s="244"/>
      <c r="AY660" s="244"/>
      <c r="AZ660" s="244"/>
      <c r="BA660" s="244"/>
      <c r="BB660" s="244"/>
      <c r="BC660" s="244"/>
      <c r="BD660" s="244"/>
      <c r="BE660" s="244"/>
      <c r="BF660" s="244"/>
      <c r="BG660" s="244"/>
    </row>
    <row r="661" spans="1:59" ht="8.85" customHeight="1" x14ac:dyDescent="0.25"/>
    <row r="662" spans="1:59" ht="16.95" customHeight="1" x14ac:dyDescent="0.25">
      <c r="A662" s="244" t="s">
        <v>621</v>
      </c>
      <c r="B662" s="244"/>
      <c r="C662" s="244"/>
      <c r="D662" s="244"/>
      <c r="E662" s="244"/>
      <c r="F662" s="244"/>
      <c r="G662" s="244"/>
      <c r="H662" s="244"/>
      <c r="I662" s="244"/>
      <c r="J662" s="244"/>
      <c r="K662" s="244"/>
      <c r="L662" s="244"/>
      <c r="M662" s="244"/>
      <c r="N662" s="244"/>
      <c r="O662" s="244"/>
      <c r="P662" s="244"/>
      <c r="Q662" s="244"/>
      <c r="R662" s="244"/>
      <c r="S662" s="244"/>
      <c r="T662" s="244"/>
      <c r="U662" s="244"/>
      <c r="V662" s="244"/>
      <c r="W662" s="244"/>
      <c r="X662" s="244"/>
      <c r="Y662" s="244"/>
      <c r="Z662" s="244"/>
      <c r="AA662" s="244"/>
      <c r="AB662" s="244"/>
      <c r="AC662" s="244"/>
      <c r="AD662" s="244"/>
      <c r="AE662" s="244"/>
      <c r="AF662" s="244"/>
      <c r="AG662" s="244"/>
      <c r="AH662" s="244"/>
      <c r="AI662" s="244"/>
      <c r="AJ662" s="244"/>
      <c r="AK662" s="244"/>
      <c r="AL662" s="244"/>
      <c r="AM662" s="244"/>
      <c r="AN662" s="244"/>
      <c r="AO662" s="244"/>
      <c r="AP662" s="244"/>
      <c r="AQ662" s="244"/>
      <c r="AR662" s="244"/>
      <c r="AS662" s="244"/>
      <c r="AT662" s="244"/>
      <c r="AU662" s="244"/>
      <c r="AV662" s="244"/>
      <c r="AW662" s="244"/>
      <c r="AX662" s="244"/>
      <c r="AY662" s="244"/>
      <c r="AZ662" s="244"/>
      <c r="BA662" s="244"/>
      <c r="BB662" s="244"/>
      <c r="BC662" s="244"/>
      <c r="BD662" s="244"/>
      <c r="BE662" s="244"/>
      <c r="BF662" s="244"/>
      <c r="BG662" s="244"/>
    </row>
    <row r="663" spans="1:59" ht="17.7" customHeight="1" x14ac:dyDescent="0.25">
      <c r="A663" s="244" t="s">
        <v>622</v>
      </c>
      <c r="B663" s="244"/>
      <c r="C663" s="244"/>
      <c r="D663" s="244"/>
      <c r="E663" s="244"/>
      <c r="F663" s="244"/>
      <c r="G663" s="244"/>
      <c r="H663" s="244"/>
      <c r="I663" s="244"/>
      <c r="J663" s="244"/>
      <c r="K663" s="244"/>
      <c r="L663" s="244"/>
      <c r="M663" s="244"/>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244"/>
      <c r="AL663" s="244"/>
      <c r="AM663" s="244"/>
      <c r="AN663" s="244"/>
      <c r="AO663" s="244"/>
      <c r="AP663" s="244"/>
      <c r="AQ663" s="244"/>
      <c r="AR663" s="244"/>
      <c r="AS663" s="244"/>
      <c r="AT663" s="244"/>
      <c r="AU663" s="244"/>
      <c r="AV663" s="244"/>
      <c r="AW663" s="244"/>
      <c r="AX663" s="244"/>
      <c r="AY663" s="244"/>
      <c r="AZ663" s="244"/>
      <c r="BA663" s="244"/>
      <c r="BB663" s="244"/>
      <c r="BC663" s="244"/>
      <c r="BD663" s="244"/>
      <c r="BE663" s="244"/>
      <c r="BF663" s="244"/>
      <c r="BG663" s="244"/>
    </row>
    <row r="664" spans="1:59" ht="2.8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row>
    <row r="665" spans="1:59" ht="17.7" customHeight="1" x14ac:dyDescent="0.25">
      <c r="A665" s="245" t="s">
        <v>253</v>
      </c>
      <c r="B665" s="245"/>
      <c r="C665" s="245"/>
      <c r="D665" s="245"/>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c r="AA665" s="245"/>
      <c r="AB665" s="245"/>
      <c r="AC665" s="245"/>
      <c r="AD665" s="245"/>
      <c r="AE665" s="245"/>
      <c r="AF665" s="245"/>
      <c r="AG665" s="245"/>
      <c r="AH665" s="245" t="s">
        <v>423</v>
      </c>
      <c r="AI665" s="245"/>
      <c r="AJ665" s="245"/>
      <c r="AK665" s="245"/>
      <c r="AL665" s="245"/>
      <c r="AM665" s="245"/>
      <c r="AN665" s="245"/>
      <c r="AO665" s="245"/>
      <c r="AP665" s="245"/>
      <c r="AQ665" s="245"/>
      <c r="AR665" s="245"/>
      <c r="AS665" s="245"/>
      <c r="AT665" s="245"/>
      <c r="AU665" s="245"/>
      <c r="AV665" s="245"/>
      <c r="AW665" s="245"/>
      <c r="AX665" s="245" t="s">
        <v>424</v>
      </c>
      <c r="AY665" s="245"/>
      <c r="AZ665" s="245"/>
      <c r="BA665" s="245"/>
      <c r="BB665" s="245"/>
      <c r="BC665" s="245"/>
      <c r="BD665" s="245"/>
      <c r="BE665" s="245"/>
      <c r="BF665" s="245"/>
      <c r="BG665" s="245"/>
    </row>
    <row r="666" spans="1:59" ht="16.95" customHeight="1" x14ac:dyDescent="0.25">
      <c r="A666" s="246" t="s">
        <v>623</v>
      </c>
      <c r="B666" s="246"/>
      <c r="C666" s="246"/>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7">
        <v>0</v>
      </c>
      <c r="AI666" s="247"/>
      <c r="AJ666" s="247"/>
      <c r="AK666" s="247"/>
      <c r="AL666" s="247"/>
      <c r="AM666" s="247"/>
      <c r="AN666" s="247"/>
      <c r="AO666" s="247"/>
      <c r="AP666" s="247"/>
      <c r="AQ666" s="247"/>
      <c r="AR666" s="247"/>
      <c r="AS666" s="247"/>
      <c r="AT666" s="247"/>
      <c r="AU666" s="247"/>
      <c r="AV666" s="247"/>
      <c r="AW666" s="247"/>
      <c r="AX666" s="247"/>
      <c r="AY666" s="247"/>
      <c r="AZ666" s="247"/>
      <c r="BA666" s="247"/>
      <c r="BB666" s="247"/>
      <c r="BC666" s="247"/>
      <c r="BD666" s="247"/>
      <c r="BE666" s="247"/>
      <c r="BF666" s="247"/>
      <c r="BG666" s="247"/>
    </row>
    <row r="667" spans="1:59" ht="17.7" customHeight="1" x14ac:dyDescent="0.25">
      <c r="A667" s="242" t="s">
        <v>624</v>
      </c>
      <c r="B667" s="242"/>
      <c r="C667" s="242"/>
      <c r="D667" s="242"/>
      <c r="E667" s="242"/>
      <c r="F667" s="242"/>
      <c r="G667" s="242"/>
      <c r="H667" s="242"/>
      <c r="I667" s="242"/>
      <c r="J667" s="242"/>
      <c r="K667" s="242"/>
      <c r="L667" s="242"/>
      <c r="M667" s="242"/>
      <c r="N667" s="242"/>
      <c r="O667" s="242"/>
      <c r="P667" s="242"/>
      <c r="Q667" s="242"/>
      <c r="R667" s="242"/>
      <c r="S667" s="242"/>
      <c r="T667" s="242"/>
      <c r="U667" s="242"/>
      <c r="V667" s="242"/>
      <c r="W667" s="242"/>
      <c r="X667" s="242"/>
      <c r="Y667" s="242"/>
      <c r="Z667" s="242"/>
      <c r="AA667" s="242"/>
      <c r="AB667" s="242"/>
      <c r="AC667" s="242"/>
      <c r="AD667" s="242"/>
      <c r="AE667" s="242"/>
      <c r="AF667" s="242"/>
      <c r="AG667" s="242"/>
      <c r="AH667" s="254">
        <f>IF(ISNA(INDEX(Tab,MATCH("5111",Col,0),MATCH("911",Row,0))),0,INDEX(Tab,MATCH("5111",Col,0),MATCH("911",Row,0)))</f>
        <v>0</v>
      </c>
      <c r="AI667" s="243"/>
      <c r="AJ667" s="243"/>
      <c r="AK667" s="243"/>
      <c r="AL667" s="243"/>
      <c r="AM667" s="243"/>
      <c r="AN667" s="243"/>
      <c r="AO667" s="243"/>
      <c r="AP667" s="243"/>
      <c r="AQ667" s="243"/>
      <c r="AR667" s="243"/>
      <c r="AS667" s="243"/>
      <c r="AT667" s="243"/>
      <c r="AU667" s="243"/>
      <c r="AV667" s="243"/>
      <c r="AW667" s="243"/>
      <c r="AX667" s="243">
        <f>KQHDKD!E11</f>
        <v>0</v>
      </c>
      <c r="AY667" s="243"/>
      <c r="AZ667" s="243"/>
      <c r="BA667" s="243"/>
      <c r="BB667" s="243"/>
      <c r="BC667" s="243"/>
      <c r="BD667" s="243"/>
      <c r="BE667" s="243"/>
      <c r="BF667" s="243"/>
      <c r="BG667" s="243"/>
    </row>
    <row r="668" spans="1:59" ht="18" customHeight="1" x14ac:dyDescent="0.25">
      <c r="A668" s="242" t="s">
        <v>625</v>
      </c>
      <c r="B668" s="242"/>
      <c r="C668" s="242"/>
      <c r="D668" s="242"/>
      <c r="E668" s="242"/>
      <c r="F668" s="242"/>
      <c r="G668" s="242"/>
      <c r="H668" s="242"/>
      <c r="I668" s="242"/>
      <c r="J668" s="242"/>
      <c r="K668" s="242"/>
      <c r="L668" s="242"/>
      <c r="M668" s="242"/>
      <c r="N668" s="242"/>
      <c r="O668" s="242"/>
      <c r="P668" s="242"/>
      <c r="Q668" s="242"/>
      <c r="R668" s="242"/>
      <c r="S668" s="242"/>
      <c r="T668" s="242"/>
      <c r="U668" s="242"/>
      <c r="V668" s="242"/>
      <c r="W668" s="242"/>
      <c r="X668" s="242"/>
      <c r="Y668" s="242"/>
      <c r="Z668" s="242"/>
      <c r="AA668" s="242"/>
      <c r="AB668" s="242"/>
      <c r="AC668" s="242"/>
      <c r="AD668" s="242"/>
      <c r="AE668" s="242"/>
      <c r="AF668" s="242"/>
      <c r="AG668" s="242"/>
      <c r="AH668" s="254">
        <f>IF(ISNA(INDEX(Tab,MATCH("5113",Col,0),MATCH("911",Row,0))),0,INDEX(Tab,MATCH("5113",Col,0),MATCH("911",Row,0)))</f>
        <v>0</v>
      </c>
      <c r="AI668" s="243"/>
      <c r="AJ668" s="243"/>
      <c r="AK668" s="243"/>
      <c r="AL668" s="243"/>
      <c r="AM668" s="243"/>
      <c r="AN668" s="243"/>
      <c r="AO668" s="243"/>
      <c r="AP668" s="243"/>
      <c r="AQ668" s="243"/>
      <c r="AR668" s="243"/>
      <c r="AS668" s="243"/>
      <c r="AT668" s="243"/>
      <c r="AU668" s="243"/>
      <c r="AV668" s="243"/>
      <c r="AW668" s="243"/>
      <c r="AX668" s="243">
        <v>0</v>
      </c>
      <c r="AY668" s="243"/>
      <c r="AZ668" s="243"/>
      <c r="BA668" s="243"/>
      <c r="BB668" s="243"/>
      <c r="BC668" s="243"/>
      <c r="BD668" s="243"/>
      <c r="BE668" s="243"/>
      <c r="BF668" s="243"/>
      <c r="BG668" s="243"/>
    </row>
    <row r="669" spans="1:59" ht="18" customHeight="1" x14ac:dyDescent="0.25">
      <c r="A669" s="253" t="s">
        <v>1058</v>
      </c>
      <c r="B669" s="242"/>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2"/>
      <c r="Y669" s="242"/>
      <c r="Z669" s="242"/>
      <c r="AA669" s="242"/>
      <c r="AB669" s="242"/>
      <c r="AC669" s="242"/>
      <c r="AD669" s="242"/>
      <c r="AE669" s="242"/>
      <c r="AF669" s="242"/>
      <c r="AG669" s="242"/>
      <c r="AH669" s="243">
        <v>0</v>
      </c>
      <c r="AI669" s="243"/>
      <c r="AJ669" s="243"/>
      <c r="AK669" s="243"/>
      <c r="AL669" s="243"/>
      <c r="AM669" s="243"/>
      <c r="AN669" s="243"/>
      <c r="AO669" s="243"/>
      <c r="AP669" s="243"/>
      <c r="AQ669" s="243"/>
      <c r="AR669" s="243"/>
      <c r="AS669" s="243"/>
      <c r="AT669" s="243"/>
      <c r="AU669" s="243"/>
      <c r="AV669" s="243"/>
      <c r="AW669" s="243"/>
      <c r="AX669" s="243">
        <v>0</v>
      </c>
      <c r="AY669" s="243"/>
      <c r="AZ669" s="243"/>
      <c r="BA669" s="243"/>
      <c r="BB669" s="243"/>
      <c r="BC669" s="243"/>
      <c r="BD669" s="243"/>
      <c r="BE669" s="243"/>
      <c r="BF669" s="243"/>
      <c r="BG669" s="243"/>
    </row>
    <row r="670" spans="1:59" ht="18" customHeight="1" x14ac:dyDescent="0.25">
      <c r="A670" s="242" t="s">
        <v>626</v>
      </c>
      <c r="B670" s="242"/>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2"/>
      <c r="Y670" s="242"/>
      <c r="Z670" s="242"/>
      <c r="AA670" s="242"/>
      <c r="AB670" s="242"/>
      <c r="AC670" s="242"/>
      <c r="AD670" s="242"/>
      <c r="AE670" s="242"/>
      <c r="AF670" s="242"/>
      <c r="AG670" s="242"/>
      <c r="AH670" s="243">
        <v>0</v>
      </c>
      <c r="AI670" s="243"/>
      <c r="AJ670" s="243"/>
      <c r="AK670" s="243"/>
      <c r="AL670" s="243"/>
      <c r="AM670" s="243"/>
      <c r="AN670" s="243"/>
      <c r="AO670" s="243"/>
      <c r="AP670" s="243"/>
      <c r="AQ670" s="243"/>
      <c r="AR670" s="243"/>
      <c r="AS670" s="243"/>
      <c r="AT670" s="243"/>
      <c r="AU670" s="243"/>
      <c r="AV670" s="243"/>
      <c r="AW670" s="243"/>
      <c r="AX670" s="243">
        <v>0</v>
      </c>
      <c r="AY670" s="243"/>
      <c r="AZ670" s="243"/>
      <c r="BA670" s="243"/>
      <c r="BB670" s="243"/>
      <c r="BC670" s="243"/>
      <c r="BD670" s="243"/>
      <c r="BE670" s="243"/>
      <c r="BF670" s="243"/>
      <c r="BG670" s="243"/>
    </row>
    <row r="671" spans="1:59" ht="24.9" customHeight="1" x14ac:dyDescent="0.25">
      <c r="A671" s="240" t="s">
        <v>627</v>
      </c>
      <c r="B671" s="240"/>
      <c r="C671" s="240"/>
      <c r="D671" s="240"/>
      <c r="E671" s="240"/>
      <c r="F671" s="240"/>
      <c r="G671" s="240"/>
      <c r="H671" s="240"/>
      <c r="I671" s="240"/>
      <c r="J671" s="240"/>
      <c r="K671" s="240"/>
      <c r="L671" s="240"/>
      <c r="M671" s="240"/>
      <c r="N671" s="240"/>
      <c r="O671" s="240"/>
      <c r="P671" s="240"/>
      <c r="Q671" s="240"/>
      <c r="R671" s="240"/>
      <c r="S671" s="240"/>
      <c r="T671" s="240"/>
      <c r="U671" s="240"/>
      <c r="V671" s="240"/>
      <c r="W671" s="240"/>
      <c r="X671" s="240"/>
      <c r="Y671" s="240"/>
      <c r="Z671" s="240"/>
      <c r="AA671" s="240"/>
      <c r="AB671" s="240"/>
      <c r="AC671" s="240"/>
      <c r="AD671" s="240"/>
      <c r="AE671" s="240"/>
      <c r="AF671" s="240"/>
      <c r="AG671" s="240"/>
      <c r="AH671" s="241">
        <v>0</v>
      </c>
      <c r="AI671" s="241"/>
      <c r="AJ671" s="241"/>
      <c r="AK671" s="241"/>
      <c r="AL671" s="241"/>
      <c r="AM671" s="241"/>
      <c r="AN671" s="241"/>
      <c r="AO671" s="241"/>
      <c r="AP671" s="241"/>
      <c r="AQ671" s="241"/>
      <c r="AR671" s="241"/>
      <c r="AS671" s="241"/>
      <c r="AT671" s="241"/>
      <c r="AU671" s="241"/>
      <c r="AV671" s="241"/>
      <c r="AW671" s="241"/>
      <c r="AX671" s="241">
        <v>0</v>
      </c>
      <c r="AY671" s="241"/>
      <c r="AZ671" s="241"/>
      <c r="BA671" s="241"/>
      <c r="BB671" s="241"/>
      <c r="BC671" s="241"/>
      <c r="BD671" s="241"/>
      <c r="BE671" s="241"/>
      <c r="BF671" s="241"/>
      <c r="BG671" s="241"/>
    </row>
    <row r="672" spans="1:59" ht="17.7" customHeight="1" x14ac:dyDescent="0.25">
      <c r="A672" s="245" t="s">
        <v>259</v>
      </c>
      <c r="B672" s="245"/>
      <c r="C672" s="245"/>
      <c r="D672" s="245"/>
      <c r="E672" s="245"/>
      <c r="F672" s="245"/>
      <c r="G672" s="245"/>
      <c r="H672" s="245"/>
      <c r="I672" s="245"/>
      <c r="J672" s="245"/>
      <c r="K672" s="245"/>
      <c r="L672" s="245"/>
      <c r="M672" s="245"/>
      <c r="N672" s="245"/>
      <c r="O672" s="245"/>
      <c r="P672" s="245"/>
      <c r="Q672" s="245"/>
      <c r="R672" s="245"/>
      <c r="S672" s="245"/>
      <c r="T672" s="245"/>
      <c r="U672" s="245"/>
      <c r="V672" s="245"/>
      <c r="W672" s="245"/>
      <c r="X672" s="245"/>
      <c r="Y672" s="245"/>
      <c r="Z672" s="245"/>
      <c r="AA672" s="245"/>
      <c r="AB672" s="245"/>
      <c r="AC672" s="245"/>
      <c r="AD672" s="245"/>
      <c r="AE672" s="245"/>
      <c r="AF672" s="245"/>
      <c r="AG672" s="245"/>
      <c r="AH672" s="252">
        <f>SUM(AH667:AW669)</f>
        <v>0</v>
      </c>
      <c r="AI672" s="252"/>
      <c r="AJ672" s="252"/>
      <c r="AK672" s="252"/>
      <c r="AL672" s="252"/>
      <c r="AM672" s="252"/>
      <c r="AN672" s="252"/>
      <c r="AO672" s="252"/>
      <c r="AP672" s="252"/>
      <c r="AQ672" s="252"/>
      <c r="AR672" s="252"/>
      <c r="AS672" s="252"/>
      <c r="AT672" s="252"/>
      <c r="AU672" s="252"/>
      <c r="AV672" s="252"/>
      <c r="AW672" s="252"/>
      <c r="AX672" s="252">
        <f>SUM(AX667:BG669)</f>
        <v>0</v>
      </c>
      <c r="AY672" s="252"/>
      <c r="AZ672" s="252"/>
      <c r="BA672" s="252"/>
      <c r="BB672" s="252"/>
      <c r="BC672" s="252"/>
      <c r="BD672" s="252"/>
      <c r="BE672" s="252"/>
      <c r="BF672" s="252"/>
      <c r="BG672" s="252"/>
    </row>
    <row r="673" spans="1:59" ht="18.75" customHeight="1" x14ac:dyDescent="0.25">
      <c r="A673" s="250" t="s">
        <v>628</v>
      </c>
      <c r="B673" s="250"/>
      <c r="C673" s="250"/>
      <c r="D673" s="250"/>
      <c r="E673" s="250"/>
      <c r="F673" s="250"/>
      <c r="G673" s="250"/>
      <c r="H673" s="250"/>
      <c r="I673" s="250"/>
      <c r="J673" s="250"/>
      <c r="K673" s="250"/>
      <c r="L673" s="250"/>
      <c r="M673" s="250"/>
      <c r="N673" s="250"/>
      <c r="O673" s="250"/>
      <c r="P673" s="250"/>
      <c r="Q673" s="250"/>
      <c r="R673" s="250"/>
      <c r="S673" s="250"/>
      <c r="T673" s="250"/>
      <c r="U673" s="250"/>
      <c r="V673" s="250"/>
      <c r="W673" s="250"/>
      <c r="X673" s="250"/>
      <c r="Y673" s="250"/>
      <c r="Z673" s="250"/>
      <c r="AA673" s="250"/>
      <c r="AB673" s="250"/>
      <c r="AC673" s="250"/>
      <c r="AD673" s="250"/>
      <c r="AE673" s="250"/>
      <c r="AF673" s="250"/>
      <c r="AG673" s="250"/>
      <c r="AH673" s="251">
        <v>0</v>
      </c>
      <c r="AI673" s="251"/>
      <c r="AJ673" s="251"/>
      <c r="AK673" s="251"/>
      <c r="AL673" s="251"/>
      <c r="AM673" s="251"/>
      <c r="AN673" s="251"/>
      <c r="AO673" s="251"/>
      <c r="AP673" s="251"/>
      <c r="AQ673" s="251"/>
      <c r="AR673" s="251"/>
      <c r="AS673" s="251"/>
      <c r="AT673" s="251"/>
      <c r="AU673" s="251"/>
      <c r="AV673" s="251"/>
      <c r="AW673" s="251"/>
      <c r="AX673" s="251">
        <v>0</v>
      </c>
      <c r="AY673" s="251"/>
      <c r="AZ673" s="251"/>
      <c r="BA673" s="251"/>
      <c r="BB673" s="251"/>
      <c r="BC673" s="251"/>
      <c r="BD673" s="251"/>
      <c r="BE673" s="251"/>
      <c r="BF673" s="251"/>
      <c r="BG673" s="251"/>
    </row>
    <row r="674" spans="1:59" ht="64.5" customHeight="1" x14ac:dyDescent="0.25">
      <c r="A674" s="240" t="s">
        <v>629</v>
      </c>
      <c r="B674" s="240"/>
      <c r="C674" s="240"/>
      <c r="D674" s="240"/>
      <c r="E674" s="240"/>
      <c r="F674" s="240"/>
      <c r="G674" s="240"/>
      <c r="H674" s="240"/>
      <c r="I674" s="240"/>
      <c r="J674" s="240"/>
      <c r="K674" s="240"/>
      <c r="L674" s="240"/>
      <c r="M674" s="240"/>
      <c r="N674" s="240"/>
      <c r="O674" s="240"/>
      <c r="P674" s="240"/>
      <c r="Q674" s="240"/>
      <c r="R674" s="240"/>
      <c r="S674" s="240"/>
      <c r="T674" s="240"/>
      <c r="U674" s="240"/>
      <c r="V674" s="240"/>
      <c r="W674" s="240"/>
      <c r="X674" s="240"/>
      <c r="Y674" s="240"/>
      <c r="Z674" s="240"/>
      <c r="AA674" s="240"/>
      <c r="AB674" s="240"/>
      <c r="AC674" s="240"/>
      <c r="AD674" s="240"/>
      <c r="AE674" s="240"/>
      <c r="AF674" s="240"/>
      <c r="AG674" s="240"/>
      <c r="AH674" s="241">
        <v>0</v>
      </c>
      <c r="AI674" s="241"/>
      <c r="AJ674" s="241"/>
      <c r="AK674" s="241"/>
      <c r="AL674" s="241"/>
      <c r="AM674" s="241"/>
      <c r="AN674" s="241"/>
      <c r="AO674" s="241"/>
      <c r="AP674" s="241"/>
      <c r="AQ674" s="241"/>
      <c r="AR674" s="241"/>
      <c r="AS674" s="241"/>
      <c r="AT674" s="241"/>
      <c r="AU674" s="241"/>
      <c r="AV674" s="241"/>
      <c r="AW674" s="241"/>
      <c r="AX674" s="241">
        <v>0</v>
      </c>
      <c r="AY674" s="241"/>
      <c r="AZ674" s="241"/>
      <c r="BA674" s="241"/>
      <c r="BB674" s="241"/>
      <c r="BC674" s="241"/>
      <c r="BD674" s="241"/>
      <c r="BE674" s="241"/>
      <c r="BF674" s="241"/>
      <c r="BG674" s="241"/>
    </row>
    <row r="675" spans="1:59" ht="3"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7.7" customHeight="1" x14ac:dyDescent="0.25">
      <c r="A676" s="244" t="s">
        <v>630</v>
      </c>
      <c r="B676" s="244"/>
      <c r="C676" s="244"/>
      <c r="D676" s="244"/>
      <c r="E676" s="244"/>
      <c r="F676" s="244"/>
      <c r="G676" s="244"/>
      <c r="H676" s="244"/>
      <c r="I676" s="244"/>
      <c r="J676" s="244"/>
      <c r="K676" s="244"/>
      <c r="L676" s="244"/>
      <c r="M676" s="244"/>
      <c r="N676" s="244"/>
      <c r="O676" s="244"/>
      <c r="P676" s="244"/>
      <c r="Q676" s="244"/>
      <c r="R676" s="244"/>
      <c r="S676" s="244"/>
      <c r="T676" s="244"/>
      <c r="U676" s="244"/>
      <c r="V676" s="244"/>
      <c r="W676" s="244"/>
      <c r="X676" s="244"/>
      <c r="Y676" s="244"/>
      <c r="Z676" s="244"/>
      <c r="AA676" s="244"/>
      <c r="AB676" s="244"/>
      <c r="AC676" s="244"/>
      <c r="AD676" s="244"/>
      <c r="AE676" s="244"/>
      <c r="AF676" s="244"/>
      <c r="AG676" s="244"/>
      <c r="AH676" s="244"/>
      <c r="AI676" s="244"/>
      <c r="AJ676" s="244"/>
      <c r="AK676" s="244"/>
      <c r="AL676" s="244"/>
      <c r="AM676" s="244"/>
      <c r="AN676" s="244"/>
      <c r="AO676" s="244"/>
      <c r="AP676" s="244"/>
      <c r="AQ676" s="244"/>
      <c r="AR676" s="244"/>
      <c r="AS676" s="244"/>
      <c r="AT676" s="244"/>
      <c r="AU676" s="244"/>
      <c r="AV676" s="244"/>
      <c r="AW676" s="244"/>
      <c r="AX676" s="244"/>
      <c r="AY676" s="244"/>
      <c r="AZ676" s="244"/>
      <c r="BA676" s="244"/>
      <c r="BB676" s="244"/>
      <c r="BC676" s="244"/>
      <c r="BD676" s="244"/>
      <c r="BE676" s="244"/>
      <c r="BF676" s="244"/>
      <c r="BG676" s="244"/>
    </row>
    <row r="677" spans="1:59" ht="2.8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row>
    <row r="678" spans="1:59" ht="16.95" customHeight="1" x14ac:dyDescent="0.25">
      <c r="A678" s="248" t="s">
        <v>253</v>
      </c>
      <c r="B678" s="248"/>
      <c r="C678" s="248"/>
      <c r="D678" s="248"/>
      <c r="E678" s="248"/>
      <c r="F678" s="248"/>
      <c r="G678" s="248"/>
      <c r="H678" s="248"/>
      <c r="I678" s="248"/>
      <c r="J678" s="248"/>
      <c r="K678" s="248"/>
      <c r="L678" s="248"/>
      <c r="M678" s="248"/>
      <c r="N678" s="248"/>
      <c r="O678" s="248"/>
      <c r="P678" s="248"/>
      <c r="Q678" s="248"/>
      <c r="R678" s="248"/>
      <c r="S678" s="248"/>
      <c r="T678" s="248"/>
      <c r="U678" s="248"/>
      <c r="V678" s="248"/>
      <c r="W678" s="248"/>
      <c r="X678" s="248"/>
      <c r="Y678" s="248"/>
      <c r="Z678" s="248"/>
      <c r="AA678" s="248"/>
      <c r="AB678" s="248"/>
      <c r="AC678" s="248"/>
      <c r="AD678" s="248"/>
      <c r="AE678" s="248"/>
      <c r="AF678" s="248"/>
      <c r="AG678" s="248"/>
      <c r="AH678" s="248" t="s">
        <v>423</v>
      </c>
      <c r="AI678" s="248"/>
      <c r="AJ678" s="248"/>
      <c r="AK678" s="248"/>
      <c r="AL678" s="248"/>
      <c r="AM678" s="248"/>
      <c r="AN678" s="248"/>
      <c r="AO678" s="248"/>
      <c r="AP678" s="248"/>
      <c r="AQ678" s="248"/>
      <c r="AR678" s="248"/>
      <c r="AS678" s="248"/>
      <c r="AT678" s="248"/>
      <c r="AU678" s="248"/>
      <c r="AV678" s="248"/>
      <c r="AW678" s="248"/>
      <c r="AX678" s="248" t="s">
        <v>424</v>
      </c>
      <c r="AY678" s="248"/>
      <c r="AZ678" s="248"/>
      <c r="BA678" s="248"/>
      <c r="BB678" s="248"/>
      <c r="BC678" s="248"/>
      <c r="BD678" s="248"/>
      <c r="BE678" s="248"/>
      <c r="BF678" s="248"/>
      <c r="BG678" s="248"/>
    </row>
    <row r="679" spans="1:59" ht="17.7" customHeight="1" x14ac:dyDescent="0.25">
      <c r="A679" s="246" t="s">
        <v>631</v>
      </c>
      <c r="B679" s="246"/>
      <c r="C679" s="246"/>
      <c r="D679" s="246"/>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c r="AA679" s="246"/>
      <c r="AB679" s="246"/>
      <c r="AC679" s="246"/>
      <c r="AD679" s="246"/>
      <c r="AE679" s="246"/>
      <c r="AF679" s="246"/>
      <c r="AG679" s="246"/>
      <c r="AH679" s="247">
        <v>0</v>
      </c>
      <c r="AI679" s="247"/>
      <c r="AJ679" s="247"/>
      <c r="AK679" s="247"/>
      <c r="AL679" s="247"/>
      <c r="AM679" s="247"/>
      <c r="AN679" s="247"/>
      <c r="AO679" s="247"/>
      <c r="AP679" s="247"/>
      <c r="AQ679" s="247"/>
      <c r="AR679" s="247"/>
      <c r="AS679" s="247"/>
      <c r="AT679" s="247"/>
      <c r="AU679" s="247"/>
      <c r="AV679" s="247"/>
      <c r="AW679" s="247"/>
      <c r="AX679" s="247">
        <v>0</v>
      </c>
      <c r="AY679" s="247"/>
      <c r="AZ679" s="247"/>
      <c r="BA679" s="247"/>
      <c r="BB679" s="247"/>
      <c r="BC679" s="247"/>
      <c r="BD679" s="247"/>
      <c r="BE679" s="247"/>
      <c r="BF679" s="247"/>
      <c r="BG679" s="247"/>
    </row>
    <row r="680" spans="1:59" ht="17.7" customHeight="1" x14ac:dyDescent="0.25">
      <c r="A680" s="242" t="s">
        <v>632</v>
      </c>
      <c r="B680" s="242"/>
      <c r="C680" s="242"/>
      <c r="D680" s="242"/>
      <c r="E680" s="242"/>
      <c r="F680" s="242"/>
      <c r="G680" s="242"/>
      <c r="H680" s="242"/>
      <c r="I680" s="242"/>
      <c r="J680" s="242"/>
      <c r="K680" s="242"/>
      <c r="L680" s="242"/>
      <c r="M680" s="242"/>
      <c r="N680" s="242"/>
      <c r="O680" s="242"/>
      <c r="P680" s="242"/>
      <c r="Q680" s="242"/>
      <c r="R680" s="242"/>
      <c r="S680" s="242"/>
      <c r="T680" s="242"/>
      <c r="U680" s="242"/>
      <c r="V680" s="242"/>
      <c r="W680" s="242"/>
      <c r="X680" s="242"/>
      <c r="Y680" s="242"/>
      <c r="Z680" s="242"/>
      <c r="AA680" s="242"/>
      <c r="AB680" s="242"/>
      <c r="AC680" s="242"/>
      <c r="AD680" s="242"/>
      <c r="AE680" s="242"/>
      <c r="AF680" s="242"/>
      <c r="AG680" s="242"/>
      <c r="AH680" s="243">
        <v>0</v>
      </c>
      <c r="AI680" s="243"/>
      <c r="AJ680" s="243"/>
      <c r="AK680" s="243"/>
      <c r="AL680" s="243"/>
      <c r="AM680" s="243"/>
      <c r="AN680" s="243"/>
      <c r="AO680" s="243"/>
      <c r="AP680" s="243"/>
      <c r="AQ680" s="243"/>
      <c r="AR680" s="243"/>
      <c r="AS680" s="243"/>
      <c r="AT680" s="243"/>
      <c r="AU680" s="243"/>
      <c r="AV680" s="243"/>
      <c r="AW680" s="243"/>
      <c r="AX680" s="243">
        <v>0</v>
      </c>
      <c r="AY680" s="243"/>
      <c r="AZ680" s="243"/>
      <c r="BA680" s="243"/>
      <c r="BB680" s="243"/>
      <c r="BC680" s="243"/>
      <c r="BD680" s="243"/>
      <c r="BE680" s="243"/>
      <c r="BF680" s="243"/>
      <c r="BG680" s="243"/>
    </row>
    <row r="681" spans="1:59" ht="16.95" customHeight="1" x14ac:dyDescent="0.25">
      <c r="A681" s="240" t="s">
        <v>633</v>
      </c>
      <c r="B681" s="240"/>
      <c r="C681" s="240"/>
      <c r="D681" s="240"/>
      <c r="E681" s="240"/>
      <c r="F681" s="240"/>
      <c r="G681" s="240"/>
      <c r="H681" s="240"/>
      <c r="I681" s="240"/>
      <c r="J681" s="240"/>
      <c r="K681" s="240"/>
      <c r="L681" s="240"/>
      <c r="M681" s="240"/>
      <c r="N681" s="240"/>
      <c r="O681" s="240"/>
      <c r="P681" s="240"/>
      <c r="Q681" s="240"/>
      <c r="R681" s="240"/>
      <c r="S681" s="240"/>
      <c r="T681" s="240"/>
      <c r="U681" s="240"/>
      <c r="V681" s="240"/>
      <c r="W681" s="240"/>
      <c r="X681" s="240"/>
      <c r="Y681" s="240"/>
      <c r="Z681" s="240"/>
      <c r="AA681" s="240"/>
      <c r="AB681" s="240"/>
      <c r="AC681" s="240"/>
      <c r="AD681" s="240"/>
      <c r="AE681" s="240"/>
      <c r="AF681" s="240"/>
      <c r="AG681" s="240"/>
      <c r="AH681" s="241">
        <v>0</v>
      </c>
      <c r="AI681" s="241"/>
      <c r="AJ681" s="241"/>
      <c r="AK681" s="241"/>
      <c r="AL681" s="241"/>
      <c r="AM681" s="241"/>
      <c r="AN681" s="241"/>
      <c r="AO681" s="241"/>
      <c r="AP681" s="241"/>
      <c r="AQ681" s="241"/>
      <c r="AR681" s="241"/>
      <c r="AS681" s="241"/>
      <c r="AT681" s="241"/>
      <c r="AU681" s="241"/>
      <c r="AV681" s="241"/>
      <c r="AW681" s="241"/>
      <c r="AX681" s="241">
        <v>0</v>
      </c>
      <c r="AY681" s="241"/>
      <c r="AZ681" s="241"/>
      <c r="BA681" s="241"/>
      <c r="BB681" s="241"/>
      <c r="BC681" s="241"/>
      <c r="BD681" s="241"/>
      <c r="BE681" s="241"/>
      <c r="BF681" s="241"/>
      <c r="BG681" s="241"/>
    </row>
    <row r="682" spans="1:59" ht="17.25" customHeight="1" x14ac:dyDescent="0.25">
      <c r="A682" s="248" t="s">
        <v>259</v>
      </c>
      <c r="B682" s="248"/>
      <c r="C682" s="248"/>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48"/>
      <c r="AD682" s="248"/>
      <c r="AE682" s="248"/>
      <c r="AF682" s="248"/>
      <c r="AG682" s="248"/>
      <c r="AH682" s="249">
        <v>0</v>
      </c>
      <c r="AI682" s="249"/>
      <c r="AJ682" s="249"/>
      <c r="AK682" s="249"/>
      <c r="AL682" s="249"/>
      <c r="AM682" s="249"/>
      <c r="AN682" s="249"/>
      <c r="AO682" s="249"/>
      <c r="AP682" s="249"/>
      <c r="AQ682" s="249"/>
      <c r="AR682" s="249"/>
      <c r="AS682" s="249"/>
      <c r="AT682" s="249"/>
      <c r="AU682" s="249"/>
      <c r="AV682" s="249"/>
      <c r="AW682" s="249"/>
      <c r="AX682" s="249">
        <v>0</v>
      </c>
      <c r="AY682" s="249"/>
      <c r="AZ682" s="249"/>
      <c r="BA682" s="249"/>
      <c r="BB682" s="249"/>
      <c r="BC682" s="249"/>
      <c r="BD682" s="249"/>
      <c r="BE682" s="249"/>
      <c r="BF682" s="249"/>
      <c r="BG682" s="249"/>
    </row>
    <row r="683" spans="1:59" ht="3.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6.95" customHeight="1" x14ac:dyDescent="0.25">
      <c r="A684" s="244" t="s">
        <v>634</v>
      </c>
      <c r="B684" s="244"/>
      <c r="C684" s="244"/>
      <c r="D684" s="244"/>
      <c r="E684" s="244"/>
      <c r="F684" s="244"/>
      <c r="G684" s="244"/>
      <c r="H684" s="244"/>
      <c r="I684" s="244"/>
      <c r="J684" s="244"/>
      <c r="K684" s="244"/>
      <c r="L684" s="244"/>
      <c r="M684" s="244"/>
      <c r="N684" s="244"/>
      <c r="O684" s="244"/>
      <c r="P684" s="244"/>
      <c r="Q684" s="244"/>
      <c r="R684" s="244"/>
      <c r="S684" s="244"/>
      <c r="T684" s="244"/>
      <c r="U684" s="244"/>
      <c r="V684" s="244"/>
      <c r="W684" s="244"/>
      <c r="X684" s="244"/>
      <c r="Y684" s="244"/>
      <c r="Z684" s="244"/>
      <c r="AA684" s="244"/>
      <c r="AB684" s="244"/>
      <c r="AC684" s="244"/>
      <c r="AD684" s="244"/>
      <c r="AE684" s="244"/>
      <c r="AF684" s="244"/>
      <c r="AG684" s="244"/>
      <c r="AH684" s="244"/>
      <c r="AI684" s="244"/>
      <c r="AJ684" s="244"/>
      <c r="AK684" s="244"/>
      <c r="AL684" s="244"/>
      <c r="AM684" s="244"/>
      <c r="AN684" s="244"/>
      <c r="AO684" s="244"/>
      <c r="AP684" s="244"/>
      <c r="AQ684" s="244"/>
      <c r="AR684" s="244"/>
      <c r="AS684" s="244"/>
      <c r="AT684" s="244"/>
      <c r="AU684" s="244"/>
      <c r="AV684" s="244"/>
      <c r="AW684" s="244"/>
      <c r="AX684" s="244"/>
      <c r="AY684" s="244"/>
      <c r="AZ684" s="244"/>
      <c r="BA684" s="244"/>
      <c r="BB684" s="244"/>
      <c r="BC684" s="244"/>
      <c r="BD684" s="244"/>
      <c r="BE684" s="244"/>
      <c r="BF684" s="244"/>
      <c r="BG684" s="244"/>
    </row>
    <row r="685" spans="1:59" ht="2.8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row>
    <row r="686" spans="1:59" ht="17.7" customHeight="1" x14ac:dyDescent="0.25">
      <c r="A686" s="248" t="s">
        <v>253</v>
      </c>
      <c r="B686" s="248"/>
      <c r="C686" s="248"/>
      <c r="D686" s="248"/>
      <c r="E686" s="248"/>
      <c r="F686" s="248"/>
      <c r="G686" s="248"/>
      <c r="H686" s="248"/>
      <c r="I686" s="248"/>
      <c r="J686" s="248"/>
      <c r="K686" s="248"/>
      <c r="L686" s="248"/>
      <c r="M686" s="248"/>
      <c r="N686" s="248"/>
      <c r="O686" s="248"/>
      <c r="P686" s="248"/>
      <c r="Q686" s="248"/>
      <c r="R686" s="248"/>
      <c r="S686" s="248"/>
      <c r="T686" s="248"/>
      <c r="U686" s="248"/>
      <c r="V686" s="248"/>
      <c r="W686" s="248"/>
      <c r="X686" s="248"/>
      <c r="Y686" s="248"/>
      <c r="Z686" s="248"/>
      <c r="AA686" s="248"/>
      <c r="AB686" s="248"/>
      <c r="AC686" s="248"/>
      <c r="AD686" s="248"/>
      <c r="AE686" s="248"/>
      <c r="AF686" s="248"/>
      <c r="AG686" s="248"/>
      <c r="AH686" s="248" t="s">
        <v>423</v>
      </c>
      <c r="AI686" s="248"/>
      <c r="AJ686" s="248"/>
      <c r="AK686" s="248"/>
      <c r="AL686" s="248"/>
      <c r="AM686" s="248"/>
      <c r="AN686" s="248"/>
      <c r="AO686" s="248"/>
      <c r="AP686" s="248"/>
      <c r="AQ686" s="248"/>
      <c r="AR686" s="248"/>
      <c r="AS686" s="248"/>
      <c r="AT686" s="248"/>
      <c r="AU686" s="248"/>
      <c r="AV686" s="248"/>
      <c r="AW686" s="248"/>
      <c r="AX686" s="248" t="s">
        <v>424</v>
      </c>
      <c r="AY686" s="248"/>
      <c r="AZ686" s="248"/>
      <c r="BA686" s="248"/>
      <c r="BB686" s="248"/>
      <c r="BC686" s="248"/>
      <c r="BD686" s="248"/>
      <c r="BE686" s="248"/>
      <c r="BF686" s="248"/>
      <c r="BG686" s="248"/>
    </row>
    <row r="687" spans="1:59" ht="17.7" customHeight="1" x14ac:dyDescent="0.25">
      <c r="A687" s="246" t="s">
        <v>635</v>
      </c>
      <c r="B687" s="246"/>
      <c r="C687" s="246"/>
      <c r="D687" s="246"/>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c r="AA687" s="246"/>
      <c r="AB687" s="246"/>
      <c r="AC687" s="246"/>
      <c r="AD687" s="246"/>
      <c r="AE687" s="246"/>
      <c r="AF687" s="246"/>
      <c r="AG687" s="246"/>
      <c r="AH687" s="247">
        <f>IF(ISNA(INDEX(Tab,MATCH("911",Row,0),MATCH("6321",Col,0))),0,INDEX(Tab,MATCH("911",Row,0),MATCH("6321",Col,0)))</f>
        <v>0</v>
      </c>
      <c r="AI687" s="247"/>
      <c r="AJ687" s="247"/>
      <c r="AK687" s="247"/>
      <c r="AL687" s="247"/>
      <c r="AM687" s="247"/>
      <c r="AN687" s="247"/>
      <c r="AO687" s="247"/>
      <c r="AP687" s="247"/>
      <c r="AQ687" s="247"/>
      <c r="AR687" s="247"/>
      <c r="AS687" s="247"/>
      <c r="AT687" s="247"/>
      <c r="AU687" s="247"/>
      <c r="AV687" s="247"/>
      <c r="AW687" s="247"/>
      <c r="AX687" s="247">
        <f>KQHDKD!E14</f>
        <v>0</v>
      </c>
      <c r="AY687" s="247"/>
      <c r="AZ687" s="247"/>
      <c r="BA687" s="247"/>
      <c r="BB687" s="247"/>
      <c r="BC687" s="247"/>
      <c r="BD687" s="247"/>
      <c r="BE687" s="247"/>
      <c r="BF687" s="247"/>
      <c r="BG687" s="247"/>
    </row>
    <row r="688" spans="1:59" ht="16.95" customHeight="1" x14ac:dyDescent="0.25">
      <c r="A688" s="242" t="s">
        <v>636</v>
      </c>
      <c r="B688" s="242"/>
      <c r="C688" s="242"/>
      <c r="D688" s="242"/>
      <c r="E688" s="242"/>
      <c r="F688" s="242"/>
      <c r="G688" s="242"/>
      <c r="H688" s="242"/>
      <c r="I688" s="242"/>
      <c r="J688" s="242"/>
      <c r="K688" s="242"/>
      <c r="L688" s="242"/>
      <c r="M688" s="242"/>
      <c r="N688" s="242"/>
      <c r="O688" s="242"/>
      <c r="P688" s="242"/>
      <c r="Q688" s="242"/>
      <c r="R688" s="242"/>
      <c r="S688" s="242"/>
      <c r="T688" s="242"/>
      <c r="U688" s="242"/>
      <c r="V688" s="242"/>
      <c r="W688" s="242"/>
      <c r="X688" s="242"/>
      <c r="Y688" s="242"/>
      <c r="Z688" s="242"/>
      <c r="AA688" s="242"/>
      <c r="AB688" s="242"/>
      <c r="AC688" s="242"/>
      <c r="AD688" s="242"/>
      <c r="AE688" s="242"/>
      <c r="AF688" s="242"/>
      <c r="AG688" s="242"/>
      <c r="AH688" s="243">
        <v>0</v>
      </c>
      <c r="AI688" s="243"/>
      <c r="AJ688" s="243"/>
      <c r="AK688" s="243"/>
      <c r="AL688" s="243"/>
      <c r="AM688" s="243"/>
      <c r="AN688" s="243"/>
      <c r="AO688" s="243"/>
      <c r="AP688" s="243"/>
      <c r="AQ688" s="243"/>
      <c r="AR688" s="243"/>
      <c r="AS688" s="243"/>
      <c r="AT688" s="243"/>
      <c r="AU688" s="243"/>
      <c r="AV688" s="243"/>
      <c r="AW688" s="243"/>
      <c r="AX688" s="243">
        <v>0</v>
      </c>
      <c r="AY688" s="243"/>
      <c r="AZ688" s="243"/>
      <c r="BA688" s="243"/>
      <c r="BB688" s="243"/>
      <c r="BC688" s="243"/>
      <c r="BD688" s="243"/>
      <c r="BE688" s="243"/>
      <c r="BF688" s="243"/>
      <c r="BG688" s="243"/>
    </row>
    <row r="689" spans="1:59" ht="17.7" customHeight="1" x14ac:dyDescent="0.25">
      <c r="A689" s="242" t="s">
        <v>637</v>
      </c>
      <c r="B689" s="242"/>
      <c r="C689" s="242"/>
      <c r="D689" s="242"/>
      <c r="E689" s="242"/>
      <c r="F689" s="242"/>
      <c r="G689" s="242"/>
      <c r="H689" s="242"/>
      <c r="I689" s="242"/>
      <c r="J689" s="242"/>
      <c r="K689" s="242"/>
      <c r="L689" s="242"/>
      <c r="M689" s="242"/>
      <c r="N689" s="242"/>
      <c r="O689" s="242"/>
      <c r="P689" s="242"/>
      <c r="Q689" s="242"/>
      <c r="R689" s="242"/>
      <c r="S689" s="242"/>
      <c r="T689" s="242"/>
      <c r="U689" s="242"/>
      <c r="V689" s="242"/>
      <c r="W689" s="242"/>
      <c r="X689" s="242"/>
      <c r="Y689" s="242"/>
      <c r="Z689" s="242"/>
      <c r="AA689" s="242"/>
      <c r="AB689" s="242"/>
      <c r="AC689" s="242"/>
      <c r="AD689" s="242"/>
      <c r="AE689" s="242"/>
      <c r="AF689" s="242"/>
      <c r="AG689" s="242"/>
      <c r="AH689" s="243">
        <v>0</v>
      </c>
      <c r="AI689" s="243"/>
      <c r="AJ689" s="243"/>
      <c r="AK689" s="243"/>
      <c r="AL689" s="243"/>
      <c r="AM689" s="243"/>
      <c r="AN689" s="243"/>
      <c r="AO689" s="243"/>
      <c r="AP689" s="243"/>
      <c r="AQ689" s="243"/>
      <c r="AR689" s="243"/>
      <c r="AS689" s="243"/>
      <c r="AT689" s="243"/>
      <c r="AU689" s="243"/>
      <c r="AV689" s="243"/>
      <c r="AW689" s="243"/>
      <c r="AX689" s="243">
        <v>0</v>
      </c>
      <c r="AY689" s="243"/>
      <c r="AZ689" s="243"/>
      <c r="BA689" s="243"/>
      <c r="BB689" s="243"/>
      <c r="BC689" s="243"/>
      <c r="BD689" s="243"/>
      <c r="BE689" s="243"/>
      <c r="BF689" s="243"/>
      <c r="BG689" s="243"/>
    </row>
    <row r="690" spans="1:59" ht="16.95" customHeight="1" x14ac:dyDescent="0.25">
      <c r="A690" s="242" t="s">
        <v>638</v>
      </c>
      <c r="B690" s="242"/>
      <c r="C690" s="242"/>
      <c r="D690" s="242"/>
      <c r="E690" s="242"/>
      <c r="F690" s="242"/>
      <c r="G690" s="242"/>
      <c r="H690" s="242"/>
      <c r="I690" s="242"/>
      <c r="J690" s="242"/>
      <c r="K690" s="242"/>
      <c r="L690" s="242"/>
      <c r="M690" s="242"/>
      <c r="N690" s="242"/>
      <c r="O690" s="242"/>
      <c r="P690" s="242"/>
      <c r="Q690" s="242"/>
      <c r="R690" s="242"/>
      <c r="S690" s="242"/>
      <c r="T690" s="242"/>
      <c r="U690" s="242"/>
      <c r="V690" s="242"/>
      <c r="W690" s="242"/>
      <c r="X690" s="242"/>
      <c r="Y690" s="242"/>
      <c r="Z690" s="242"/>
      <c r="AA690" s="242"/>
      <c r="AB690" s="242"/>
      <c r="AC690" s="242"/>
      <c r="AD690" s="242"/>
      <c r="AE690" s="242"/>
      <c r="AF690" s="242"/>
      <c r="AG690" s="242"/>
      <c r="AH690" s="243">
        <v>0</v>
      </c>
      <c r="AI690" s="243"/>
      <c r="AJ690" s="243"/>
      <c r="AK690" s="243"/>
      <c r="AL690" s="243"/>
      <c r="AM690" s="243"/>
      <c r="AN690" s="243"/>
      <c r="AO690" s="243"/>
      <c r="AP690" s="243"/>
      <c r="AQ690" s="243"/>
      <c r="AR690" s="243"/>
      <c r="AS690" s="243"/>
      <c r="AT690" s="243"/>
      <c r="AU690" s="243"/>
      <c r="AV690" s="243"/>
      <c r="AW690" s="243"/>
      <c r="AX690" s="243">
        <v>0</v>
      </c>
      <c r="AY690" s="243"/>
      <c r="AZ690" s="243"/>
      <c r="BA690" s="243"/>
      <c r="BB690" s="243"/>
      <c r="BC690" s="243"/>
      <c r="BD690" s="243"/>
      <c r="BE690" s="243"/>
      <c r="BF690" s="243"/>
      <c r="BG690" s="243"/>
    </row>
    <row r="691" spans="1:59" ht="17.7" customHeight="1" x14ac:dyDescent="0.25">
      <c r="A691" s="242" t="s">
        <v>639</v>
      </c>
      <c r="B691" s="242"/>
      <c r="C691" s="242"/>
      <c r="D691" s="242"/>
      <c r="E691" s="242"/>
      <c r="F691" s="242"/>
      <c r="G691" s="242"/>
      <c r="H691" s="242"/>
      <c r="I691" s="24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3">
        <v>0</v>
      </c>
      <c r="AI691" s="243"/>
      <c r="AJ691" s="243"/>
      <c r="AK691" s="243"/>
      <c r="AL691" s="243"/>
      <c r="AM691" s="243"/>
      <c r="AN691" s="243"/>
      <c r="AO691" s="243"/>
      <c r="AP691" s="243"/>
      <c r="AQ691" s="243"/>
      <c r="AR691" s="243"/>
      <c r="AS691" s="243"/>
      <c r="AT691" s="243"/>
      <c r="AU691" s="243"/>
      <c r="AV691" s="243"/>
      <c r="AW691" s="243"/>
      <c r="AX691" s="243">
        <v>0</v>
      </c>
      <c r="AY691" s="243"/>
      <c r="AZ691" s="243"/>
      <c r="BA691" s="243"/>
      <c r="BB691" s="243"/>
      <c r="BC691" s="243"/>
      <c r="BD691" s="243"/>
      <c r="BE691" s="243"/>
      <c r="BF691" s="243"/>
      <c r="BG691" s="243"/>
    </row>
    <row r="692" spans="1:59" ht="17.7" customHeight="1" x14ac:dyDescent="0.25">
      <c r="A692" s="242" t="s">
        <v>640</v>
      </c>
      <c r="B692" s="242"/>
      <c r="C692" s="242"/>
      <c r="D692" s="242"/>
      <c r="E692" s="242"/>
      <c r="F692" s="242"/>
      <c r="G692" s="242"/>
      <c r="H692" s="242"/>
      <c r="I692" s="242"/>
      <c r="J692" s="242"/>
      <c r="K692" s="242"/>
      <c r="L692" s="242"/>
      <c r="M692" s="242"/>
      <c r="N692" s="242"/>
      <c r="O692" s="242"/>
      <c r="P692" s="242"/>
      <c r="Q692" s="242"/>
      <c r="R692" s="242"/>
      <c r="S692" s="242"/>
      <c r="T692" s="242"/>
      <c r="U692" s="242"/>
      <c r="V692" s="242"/>
      <c r="W692" s="242"/>
      <c r="X692" s="242"/>
      <c r="Y692" s="242"/>
      <c r="Z692" s="242"/>
      <c r="AA692" s="242"/>
      <c r="AB692" s="242"/>
      <c r="AC692" s="242"/>
      <c r="AD692" s="242"/>
      <c r="AE692" s="242"/>
      <c r="AF692" s="242"/>
      <c r="AG692" s="242"/>
      <c r="AH692" s="243">
        <v>0</v>
      </c>
      <c r="AI692" s="243"/>
      <c r="AJ692" s="243"/>
      <c r="AK692" s="243"/>
      <c r="AL692" s="243"/>
      <c r="AM692" s="243"/>
      <c r="AN692" s="243"/>
      <c r="AO692" s="243"/>
      <c r="AP692" s="243"/>
      <c r="AQ692" s="243"/>
      <c r="AR692" s="243"/>
      <c r="AS692" s="243"/>
      <c r="AT692" s="243"/>
      <c r="AU692" s="243"/>
      <c r="AV692" s="243"/>
      <c r="AW692" s="243"/>
      <c r="AX692" s="243">
        <v>0</v>
      </c>
      <c r="AY692" s="243"/>
      <c r="AZ692" s="243"/>
      <c r="BA692" s="243"/>
      <c r="BB692" s="243"/>
      <c r="BC692" s="243"/>
      <c r="BD692" s="243"/>
      <c r="BE692" s="243"/>
      <c r="BF692" s="243"/>
      <c r="BG692" s="243"/>
    </row>
    <row r="693" spans="1:59" ht="16.95" customHeight="1" x14ac:dyDescent="0.25">
      <c r="A693" s="242" t="s">
        <v>641</v>
      </c>
      <c r="B693" s="242"/>
      <c r="C693" s="242"/>
      <c r="D693" s="242"/>
      <c r="E693" s="242"/>
      <c r="F693" s="242"/>
      <c r="G693" s="242"/>
      <c r="H693" s="242"/>
      <c r="I693" s="242"/>
      <c r="J693" s="242"/>
      <c r="K693" s="242"/>
      <c r="L693" s="242"/>
      <c r="M693" s="242"/>
      <c r="N693" s="242"/>
      <c r="O693" s="242"/>
      <c r="P693" s="242"/>
      <c r="Q693" s="242"/>
      <c r="R693" s="242"/>
      <c r="S693" s="242"/>
      <c r="T693" s="242"/>
      <c r="U693" s="242"/>
      <c r="V693" s="242"/>
      <c r="W693" s="242"/>
      <c r="X693" s="242"/>
      <c r="Y693" s="242"/>
      <c r="Z693" s="242"/>
      <c r="AA693" s="242"/>
      <c r="AB693" s="242"/>
      <c r="AC693" s="242"/>
      <c r="AD693" s="242"/>
      <c r="AE693" s="242"/>
      <c r="AF693" s="242"/>
      <c r="AG693" s="242"/>
      <c r="AH693" s="243">
        <v>0</v>
      </c>
      <c r="AI693" s="243"/>
      <c r="AJ693" s="243"/>
      <c r="AK693" s="243"/>
      <c r="AL693" s="243"/>
      <c r="AM693" s="243"/>
      <c r="AN693" s="243"/>
      <c r="AO693" s="243"/>
      <c r="AP693" s="243"/>
      <c r="AQ693" s="243"/>
      <c r="AR693" s="243"/>
      <c r="AS693" s="243"/>
      <c r="AT693" s="243"/>
      <c r="AU693" s="243"/>
      <c r="AV693" s="243"/>
      <c r="AW693" s="243"/>
      <c r="AX693" s="243">
        <v>0</v>
      </c>
      <c r="AY693" s="243"/>
      <c r="AZ693" s="243"/>
      <c r="BA693" s="243"/>
      <c r="BB693" s="243"/>
      <c r="BC693" s="243"/>
      <c r="BD693" s="243"/>
      <c r="BE693" s="243"/>
      <c r="BF693" s="243"/>
      <c r="BG693" s="243"/>
    </row>
    <row r="694" spans="1:59" ht="17.7" customHeight="1" x14ac:dyDescent="0.25">
      <c r="A694" s="242" t="s">
        <v>642</v>
      </c>
      <c r="B694" s="242"/>
      <c r="C694" s="242"/>
      <c r="D694" s="242"/>
      <c r="E694" s="242"/>
      <c r="F694" s="242"/>
      <c r="G694" s="242"/>
      <c r="H694" s="242"/>
      <c r="I694" s="242"/>
      <c r="J694" s="242"/>
      <c r="K694" s="242"/>
      <c r="L694" s="242"/>
      <c r="M694" s="242"/>
      <c r="N694" s="242"/>
      <c r="O694" s="242"/>
      <c r="P694" s="242"/>
      <c r="Q694" s="242"/>
      <c r="R694" s="242"/>
      <c r="S694" s="242"/>
      <c r="T694" s="242"/>
      <c r="U694" s="242"/>
      <c r="V694" s="242"/>
      <c r="W694" s="242"/>
      <c r="X694" s="242"/>
      <c r="Y694" s="242"/>
      <c r="Z694" s="242"/>
      <c r="AA694" s="242"/>
      <c r="AB694" s="242"/>
      <c r="AC694" s="242"/>
      <c r="AD694" s="242"/>
      <c r="AE694" s="242"/>
      <c r="AF694" s="242"/>
      <c r="AG694" s="242"/>
      <c r="AH694" s="243">
        <v>0</v>
      </c>
      <c r="AI694" s="243"/>
      <c r="AJ694" s="243"/>
      <c r="AK694" s="243"/>
      <c r="AL694" s="243"/>
      <c r="AM694" s="243"/>
      <c r="AN694" s="243"/>
      <c r="AO694" s="243"/>
      <c r="AP694" s="243"/>
      <c r="AQ694" s="243"/>
      <c r="AR694" s="243"/>
      <c r="AS694" s="243"/>
      <c r="AT694" s="243"/>
      <c r="AU694" s="243"/>
      <c r="AV694" s="243"/>
      <c r="AW694" s="243"/>
      <c r="AX694" s="243">
        <v>0</v>
      </c>
      <c r="AY694" s="243"/>
      <c r="AZ694" s="243"/>
      <c r="BA694" s="243"/>
      <c r="BB694" s="243"/>
      <c r="BC694" s="243"/>
      <c r="BD694" s="243"/>
      <c r="BE694" s="243"/>
      <c r="BF694" s="243"/>
      <c r="BG694" s="243"/>
    </row>
    <row r="695" spans="1:59" ht="16.95" customHeight="1" x14ac:dyDescent="0.25">
      <c r="A695" s="242" t="s">
        <v>643</v>
      </c>
      <c r="B695" s="242"/>
      <c r="C695" s="242"/>
      <c r="D695" s="242"/>
      <c r="E695" s="242"/>
      <c r="F695" s="242"/>
      <c r="G695" s="242"/>
      <c r="H695" s="242"/>
      <c r="I695" s="242"/>
      <c r="J695" s="242"/>
      <c r="K695" s="242"/>
      <c r="L695" s="242"/>
      <c r="M695" s="242"/>
      <c r="N695" s="242"/>
      <c r="O695" s="242"/>
      <c r="P695" s="242"/>
      <c r="Q695" s="242"/>
      <c r="R695" s="242"/>
      <c r="S695" s="242"/>
      <c r="T695" s="242"/>
      <c r="U695" s="242"/>
      <c r="V695" s="242"/>
      <c r="W695" s="242"/>
      <c r="X695" s="242"/>
      <c r="Y695" s="242"/>
      <c r="Z695" s="242"/>
      <c r="AA695" s="242"/>
      <c r="AB695" s="242"/>
      <c r="AC695" s="242"/>
      <c r="AD695" s="242"/>
      <c r="AE695" s="242"/>
      <c r="AF695" s="242"/>
      <c r="AG695" s="242"/>
      <c r="AH695" s="243">
        <v>0</v>
      </c>
      <c r="AI695" s="243"/>
      <c r="AJ695" s="243"/>
      <c r="AK695" s="243"/>
      <c r="AL695" s="243"/>
      <c r="AM695" s="243"/>
      <c r="AN695" s="243"/>
      <c r="AO695" s="243"/>
      <c r="AP695" s="243"/>
      <c r="AQ695" s="243"/>
      <c r="AR695" s="243"/>
      <c r="AS695" s="243"/>
      <c r="AT695" s="243"/>
      <c r="AU695" s="243"/>
      <c r="AV695" s="243"/>
      <c r="AW695" s="243"/>
      <c r="AX695" s="243">
        <v>0</v>
      </c>
      <c r="AY695" s="243"/>
      <c r="AZ695" s="243"/>
      <c r="BA695" s="243"/>
      <c r="BB695" s="243"/>
      <c r="BC695" s="243"/>
      <c r="BD695" s="243"/>
      <c r="BE695" s="243"/>
      <c r="BF695" s="243"/>
      <c r="BG695" s="243"/>
    </row>
    <row r="696" spans="1:59" ht="17.7" customHeight="1" x14ac:dyDescent="0.25">
      <c r="A696" s="242" t="s">
        <v>644</v>
      </c>
      <c r="B696" s="242"/>
      <c r="C696" s="242"/>
      <c r="D696" s="242"/>
      <c r="E696" s="242"/>
      <c r="F696" s="242"/>
      <c r="G696" s="242"/>
      <c r="H696" s="242"/>
      <c r="I696" s="242"/>
      <c r="J696" s="242"/>
      <c r="K696" s="242"/>
      <c r="L696" s="242"/>
      <c r="M696" s="242"/>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3">
        <v>0</v>
      </c>
      <c r="AI696" s="243"/>
      <c r="AJ696" s="243"/>
      <c r="AK696" s="243"/>
      <c r="AL696" s="243"/>
      <c r="AM696" s="243"/>
      <c r="AN696" s="243"/>
      <c r="AO696" s="243"/>
      <c r="AP696" s="243"/>
      <c r="AQ696" s="243"/>
      <c r="AR696" s="243"/>
      <c r="AS696" s="243"/>
      <c r="AT696" s="243"/>
      <c r="AU696" s="243"/>
      <c r="AV696" s="243"/>
      <c r="AW696" s="243"/>
      <c r="AX696" s="243">
        <v>0</v>
      </c>
      <c r="AY696" s="243"/>
      <c r="AZ696" s="243"/>
      <c r="BA696" s="243"/>
      <c r="BB696" s="243"/>
      <c r="BC696" s="243"/>
      <c r="BD696" s="243"/>
      <c r="BE696" s="243"/>
      <c r="BF696" s="243"/>
      <c r="BG696" s="243"/>
    </row>
    <row r="697" spans="1:59" ht="17.7" customHeight="1" x14ac:dyDescent="0.25">
      <c r="A697" s="242" t="s">
        <v>645</v>
      </c>
      <c r="B697" s="242"/>
      <c r="C697" s="242"/>
      <c r="D697" s="242"/>
      <c r="E697" s="242"/>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2"/>
      <c r="AD697" s="242"/>
      <c r="AE697" s="242"/>
      <c r="AF697" s="242"/>
      <c r="AG697" s="242"/>
      <c r="AH697" s="243">
        <v>0</v>
      </c>
      <c r="AI697" s="243"/>
      <c r="AJ697" s="243"/>
      <c r="AK697" s="243"/>
      <c r="AL697" s="243"/>
      <c r="AM697" s="243"/>
      <c r="AN697" s="243"/>
      <c r="AO697" s="243"/>
      <c r="AP697" s="243"/>
      <c r="AQ697" s="243"/>
      <c r="AR697" s="243"/>
      <c r="AS697" s="243"/>
      <c r="AT697" s="243"/>
      <c r="AU697" s="243"/>
      <c r="AV697" s="243"/>
      <c r="AW697" s="243"/>
      <c r="AX697" s="243">
        <v>0</v>
      </c>
      <c r="AY697" s="243"/>
      <c r="AZ697" s="243"/>
      <c r="BA697" s="243"/>
      <c r="BB697" s="243"/>
      <c r="BC697" s="243"/>
      <c r="BD697" s="243"/>
      <c r="BE697" s="243"/>
      <c r="BF697" s="243"/>
      <c r="BG697" s="243"/>
    </row>
    <row r="698" spans="1:59" ht="16.95" customHeight="1" x14ac:dyDescent="0.25">
      <c r="A698" s="242" t="s">
        <v>646</v>
      </c>
      <c r="B698" s="242"/>
      <c r="C698" s="242"/>
      <c r="D698" s="242"/>
      <c r="E698" s="242"/>
      <c r="F698" s="242"/>
      <c r="G698" s="242"/>
      <c r="H698" s="242"/>
      <c r="I698" s="242"/>
      <c r="J698" s="242"/>
      <c r="K698" s="242"/>
      <c r="L698" s="242"/>
      <c r="M698" s="242"/>
      <c r="N698" s="242"/>
      <c r="O698" s="242"/>
      <c r="P698" s="242"/>
      <c r="Q698" s="242"/>
      <c r="R698" s="242"/>
      <c r="S698" s="242"/>
      <c r="T698" s="242"/>
      <c r="U698" s="242"/>
      <c r="V698" s="242"/>
      <c r="W698" s="242"/>
      <c r="X698" s="242"/>
      <c r="Y698" s="242"/>
      <c r="Z698" s="242"/>
      <c r="AA698" s="242"/>
      <c r="AB698" s="242"/>
      <c r="AC698" s="242"/>
      <c r="AD698" s="242"/>
      <c r="AE698" s="242"/>
      <c r="AF698" s="242"/>
      <c r="AG698" s="242"/>
      <c r="AH698" s="243">
        <v>0</v>
      </c>
      <c r="AI698" s="243"/>
      <c r="AJ698" s="243"/>
      <c r="AK698" s="243"/>
      <c r="AL698" s="243"/>
      <c r="AM698" s="243"/>
      <c r="AN698" s="243"/>
      <c r="AO698" s="243"/>
      <c r="AP698" s="243"/>
      <c r="AQ698" s="243"/>
      <c r="AR698" s="243"/>
      <c r="AS698" s="243"/>
      <c r="AT698" s="243"/>
      <c r="AU698" s="243"/>
      <c r="AV698" s="243"/>
      <c r="AW698" s="243"/>
      <c r="AX698" s="243">
        <v>0</v>
      </c>
      <c r="AY698" s="243"/>
      <c r="AZ698" s="243"/>
      <c r="BA698" s="243"/>
      <c r="BB698" s="243"/>
      <c r="BC698" s="243"/>
      <c r="BD698" s="243"/>
      <c r="BE698" s="243"/>
      <c r="BF698" s="243"/>
      <c r="BG698" s="243"/>
    </row>
    <row r="699" spans="1:59" ht="17.7" customHeight="1" x14ac:dyDescent="0.25">
      <c r="A699" s="240" t="s">
        <v>647</v>
      </c>
      <c r="B699" s="240"/>
      <c r="C699" s="240"/>
      <c r="D699" s="240"/>
      <c r="E699" s="240"/>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1">
        <v>0</v>
      </c>
      <c r="AI699" s="241"/>
      <c r="AJ699" s="241"/>
      <c r="AK699" s="241"/>
      <c r="AL699" s="241"/>
      <c r="AM699" s="241"/>
      <c r="AN699" s="241"/>
      <c r="AO699" s="241"/>
      <c r="AP699" s="241"/>
      <c r="AQ699" s="241"/>
      <c r="AR699" s="241"/>
      <c r="AS699" s="241"/>
      <c r="AT699" s="241"/>
      <c r="AU699" s="241"/>
      <c r="AV699" s="241"/>
      <c r="AW699" s="241"/>
      <c r="AX699" s="241">
        <v>0</v>
      </c>
      <c r="AY699" s="241"/>
      <c r="AZ699" s="241"/>
      <c r="BA699" s="241"/>
      <c r="BB699" s="241"/>
      <c r="BC699" s="241"/>
      <c r="BD699" s="241"/>
      <c r="BE699" s="241"/>
      <c r="BF699" s="241"/>
      <c r="BG699" s="241"/>
    </row>
    <row r="700" spans="1:59" ht="17.7" customHeight="1" x14ac:dyDescent="0.25">
      <c r="A700" s="248" t="s">
        <v>259</v>
      </c>
      <c r="B700" s="248"/>
      <c r="C700" s="248"/>
      <c r="D700" s="248"/>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9">
        <v>0</v>
      </c>
      <c r="AI700" s="249"/>
      <c r="AJ700" s="249"/>
      <c r="AK700" s="249"/>
      <c r="AL700" s="249"/>
      <c r="AM700" s="249"/>
      <c r="AN700" s="249"/>
      <c r="AO700" s="249"/>
      <c r="AP700" s="249"/>
      <c r="AQ700" s="249"/>
      <c r="AR700" s="249"/>
      <c r="AS700" s="249"/>
      <c r="AT700" s="249"/>
      <c r="AU700" s="249"/>
      <c r="AV700" s="249"/>
      <c r="AW700" s="249"/>
      <c r="AX700" s="249">
        <v>0</v>
      </c>
      <c r="AY700" s="249"/>
      <c r="AZ700" s="249"/>
      <c r="BA700" s="249"/>
      <c r="BB700" s="249"/>
      <c r="BC700" s="249"/>
      <c r="BD700" s="249"/>
      <c r="BE700" s="249"/>
      <c r="BF700" s="249"/>
      <c r="BG700" s="249"/>
    </row>
    <row r="701" spans="1:59" ht="3.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7.7" customHeight="1" x14ac:dyDescent="0.25">
      <c r="A702" s="244" t="s">
        <v>648</v>
      </c>
      <c r="B702" s="244"/>
      <c r="C702" s="244"/>
      <c r="D702" s="244"/>
      <c r="E702" s="244"/>
      <c r="F702" s="244"/>
      <c r="G702" s="244"/>
      <c r="H702" s="244"/>
      <c r="I702" s="244"/>
      <c r="J702" s="244"/>
      <c r="K702" s="244"/>
      <c r="L702" s="244"/>
      <c r="M702" s="244"/>
      <c r="N702" s="244"/>
      <c r="O702" s="244"/>
      <c r="P702" s="244"/>
      <c r="Q702" s="244"/>
      <c r="R702" s="244"/>
      <c r="S702" s="244"/>
      <c r="T702" s="244"/>
      <c r="U702" s="244"/>
      <c r="V702" s="244"/>
      <c r="W702" s="244"/>
      <c r="X702" s="244"/>
      <c r="Y702" s="244"/>
      <c r="Z702" s="244"/>
      <c r="AA702" s="244"/>
      <c r="AB702" s="244"/>
      <c r="AC702" s="244"/>
      <c r="AD702" s="244"/>
      <c r="AE702" s="244"/>
      <c r="AF702" s="244"/>
      <c r="AG702" s="244"/>
      <c r="AH702" s="244"/>
      <c r="AI702" s="244"/>
      <c r="AJ702" s="244"/>
      <c r="AK702" s="244"/>
      <c r="AL702" s="244"/>
      <c r="AM702" s="244"/>
      <c r="AN702" s="244"/>
      <c r="AO702" s="244"/>
      <c r="AP702" s="244"/>
      <c r="AQ702" s="244"/>
      <c r="AR702" s="244"/>
      <c r="AS702" s="244"/>
      <c r="AT702" s="244"/>
      <c r="AU702" s="244"/>
      <c r="AV702" s="244"/>
      <c r="AW702" s="244"/>
      <c r="AX702" s="244"/>
      <c r="AY702" s="244"/>
      <c r="AZ702" s="244"/>
      <c r="BA702" s="244"/>
      <c r="BB702" s="244"/>
      <c r="BC702" s="244"/>
      <c r="BD702" s="244"/>
      <c r="BE702" s="244"/>
      <c r="BF702" s="244"/>
      <c r="BG702" s="244"/>
    </row>
    <row r="703" spans="1:59" ht="2.8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row>
    <row r="704" spans="1:59" ht="17.7" customHeight="1" x14ac:dyDescent="0.25">
      <c r="A704" s="248" t="s">
        <v>253</v>
      </c>
      <c r="B704" s="248"/>
      <c r="C704" s="248"/>
      <c r="D704" s="248"/>
      <c r="E704" s="248"/>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c r="AD704" s="248"/>
      <c r="AE704" s="248"/>
      <c r="AF704" s="248"/>
      <c r="AG704" s="248"/>
      <c r="AH704" s="248" t="s">
        <v>423</v>
      </c>
      <c r="AI704" s="248"/>
      <c r="AJ704" s="248"/>
      <c r="AK704" s="248"/>
      <c r="AL704" s="248"/>
      <c r="AM704" s="248"/>
      <c r="AN704" s="248"/>
      <c r="AO704" s="248"/>
      <c r="AP704" s="248"/>
      <c r="AQ704" s="248"/>
      <c r="AR704" s="248"/>
      <c r="AS704" s="248"/>
      <c r="AT704" s="248"/>
      <c r="AU704" s="248"/>
      <c r="AV704" s="248"/>
      <c r="AW704" s="248"/>
      <c r="AX704" s="248" t="s">
        <v>424</v>
      </c>
      <c r="AY704" s="248"/>
      <c r="AZ704" s="248"/>
      <c r="BA704" s="248"/>
      <c r="BB704" s="248"/>
      <c r="BC704" s="248"/>
      <c r="BD704" s="248"/>
      <c r="BE704" s="248"/>
      <c r="BF704" s="248"/>
      <c r="BG704" s="248"/>
    </row>
    <row r="705" spans="1:59" ht="16.95" customHeight="1" x14ac:dyDescent="0.25">
      <c r="A705" s="246" t="s">
        <v>649</v>
      </c>
      <c r="B705" s="246"/>
      <c r="C705" s="246"/>
      <c r="D705" s="246"/>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c r="AA705" s="246"/>
      <c r="AB705" s="246"/>
      <c r="AC705" s="246"/>
      <c r="AD705" s="246"/>
      <c r="AE705" s="246"/>
      <c r="AF705" s="246"/>
      <c r="AG705" s="246"/>
      <c r="AH705" s="247">
        <v>0</v>
      </c>
      <c r="AI705" s="247"/>
      <c r="AJ705" s="247"/>
      <c r="AK705" s="247"/>
      <c r="AL705" s="247"/>
      <c r="AM705" s="247"/>
      <c r="AN705" s="247"/>
      <c r="AO705" s="247"/>
      <c r="AP705" s="247"/>
      <c r="AQ705" s="247"/>
      <c r="AR705" s="247"/>
      <c r="AS705" s="247"/>
      <c r="AT705" s="247"/>
      <c r="AU705" s="247"/>
      <c r="AV705" s="247"/>
      <c r="AW705" s="247"/>
      <c r="AX705" s="247">
        <v>0</v>
      </c>
      <c r="AY705" s="247"/>
      <c r="AZ705" s="247"/>
      <c r="BA705" s="247"/>
      <c r="BB705" s="247"/>
      <c r="BC705" s="247"/>
      <c r="BD705" s="247"/>
      <c r="BE705" s="247"/>
      <c r="BF705" s="247"/>
      <c r="BG705" s="247"/>
    </row>
    <row r="706" spans="1:59" ht="17.7" customHeight="1" x14ac:dyDescent="0.25">
      <c r="A706" s="242" t="s">
        <v>650</v>
      </c>
      <c r="B706" s="242"/>
      <c r="C706" s="242"/>
      <c r="D706" s="242"/>
      <c r="E706" s="242"/>
      <c r="F706" s="242"/>
      <c r="G706" s="242"/>
      <c r="H706" s="242"/>
      <c r="I706" s="242"/>
      <c r="J706" s="242"/>
      <c r="K706" s="242"/>
      <c r="L706" s="242"/>
      <c r="M706" s="242"/>
      <c r="N706" s="242"/>
      <c r="O706" s="242"/>
      <c r="P706" s="242"/>
      <c r="Q706" s="242"/>
      <c r="R706" s="242"/>
      <c r="S706" s="242"/>
      <c r="T706" s="242"/>
      <c r="U706" s="242"/>
      <c r="V706" s="242"/>
      <c r="W706" s="242"/>
      <c r="X706" s="242"/>
      <c r="Y706" s="242"/>
      <c r="Z706" s="242"/>
      <c r="AA706" s="242"/>
      <c r="AB706" s="242"/>
      <c r="AC706" s="242"/>
      <c r="AD706" s="242"/>
      <c r="AE706" s="242"/>
      <c r="AF706" s="242"/>
      <c r="AG706" s="242"/>
      <c r="AH706" s="243">
        <v>0</v>
      </c>
      <c r="AI706" s="243"/>
      <c r="AJ706" s="243"/>
      <c r="AK706" s="243"/>
      <c r="AL706" s="243"/>
      <c r="AM706" s="243"/>
      <c r="AN706" s="243"/>
      <c r="AO706" s="243"/>
      <c r="AP706" s="243"/>
      <c r="AQ706" s="243"/>
      <c r="AR706" s="243"/>
      <c r="AS706" s="243"/>
      <c r="AT706" s="243"/>
      <c r="AU706" s="243"/>
      <c r="AV706" s="243"/>
      <c r="AW706" s="243"/>
      <c r="AX706" s="243">
        <v>0</v>
      </c>
      <c r="AY706" s="243"/>
      <c r="AZ706" s="243"/>
      <c r="BA706" s="243"/>
      <c r="BB706" s="243"/>
      <c r="BC706" s="243"/>
      <c r="BD706" s="243"/>
      <c r="BE706" s="243"/>
      <c r="BF706" s="243"/>
      <c r="BG706" s="243"/>
    </row>
    <row r="707" spans="1:59" ht="16.95" customHeight="1" x14ac:dyDescent="0.25">
      <c r="A707" s="242" t="s">
        <v>651</v>
      </c>
      <c r="B707" s="242"/>
      <c r="C707" s="242"/>
      <c r="D707" s="242"/>
      <c r="E707" s="242"/>
      <c r="F707" s="242"/>
      <c r="G707" s="242"/>
      <c r="H707" s="242"/>
      <c r="I707" s="242"/>
      <c r="J707" s="242"/>
      <c r="K707" s="242"/>
      <c r="L707" s="242"/>
      <c r="M707" s="242"/>
      <c r="N707" s="242"/>
      <c r="O707" s="242"/>
      <c r="P707" s="242"/>
      <c r="Q707" s="242"/>
      <c r="R707" s="242"/>
      <c r="S707" s="242"/>
      <c r="T707" s="242"/>
      <c r="U707" s="242"/>
      <c r="V707" s="242"/>
      <c r="W707" s="242"/>
      <c r="X707" s="242"/>
      <c r="Y707" s="242"/>
      <c r="Z707" s="242"/>
      <c r="AA707" s="242"/>
      <c r="AB707" s="242"/>
      <c r="AC707" s="242"/>
      <c r="AD707" s="242"/>
      <c r="AE707" s="242"/>
      <c r="AF707" s="242"/>
      <c r="AG707" s="242"/>
      <c r="AH707" s="243">
        <v>0</v>
      </c>
      <c r="AI707" s="243"/>
      <c r="AJ707" s="243"/>
      <c r="AK707" s="243"/>
      <c r="AL707" s="243"/>
      <c r="AM707" s="243"/>
      <c r="AN707" s="243"/>
      <c r="AO707" s="243"/>
      <c r="AP707" s="243"/>
      <c r="AQ707" s="243"/>
      <c r="AR707" s="243"/>
      <c r="AS707" s="243"/>
      <c r="AT707" s="243"/>
      <c r="AU707" s="243"/>
      <c r="AV707" s="243"/>
      <c r="AW707" s="243"/>
      <c r="AX707" s="243">
        <v>0</v>
      </c>
      <c r="AY707" s="243"/>
      <c r="AZ707" s="243"/>
      <c r="BA707" s="243"/>
      <c r="BB707" s="243"/>
      <c r="BC707" s="243"/>
      <c r="BD707" s="243"/>
      <c r="BE707" s="243"/>
      <c r="BF707" s="243"/>
      <c r="BG707" s="243"/>
    </row>
    <row r="708" spans="1:59" ht="17.7" customHeight="1" x14ac:dyDescent="0.25">
      <c r="A708" s="242" t="s">
        <v>652</v>
      </c>
      <c r="B708" s="242"/>
      <c r="C708" s="242"/>
      <c r="D708" s="242"/>
      <c r="E708" s="242"/>
      <c r="F708" s="242"/>
      <c r="G708" s="242"/>
      <c r="H708" s="242"/>
      <c r="I708" s="242"/>
      <c r="J708" s="242"/>
      <c r="K708" s="242"/>
      <c r="L708" s="242"/>
      <c r="M708" s="242"/>
      <c r="N708" s="242"/>
      <c r="O708" s="242"/>
      <c r="P708" s="242"/>
      <c r="Q708" s="242"/>
      <c r="R708" s="242"/>
      <c r="S708" s="242"/>
      <c r="T708" s="242"/>
      <c r="U708" s="242"/>
      <c r="V708" s="242"/>
      <c r="W708" s="242"/>
      <c r="X708" s="242"/>
      <c r="Y708" s="242"/>
      <c r="Z708" s="242"/>
      <c r="AA708" s="242"/>
      <c r="AB708" s="242"/>
      <c r="AC708" s="242"/>
      <c r="AD708" s="242"/>
      <c r="AE708" s="242"/>
      <c r="AF708" s="242"/>
      <c r="AG708" s="242"/>
      <c r="AH708" s="243">
        <v>0</v>
      </c>
      <c r="AI708" s="243"/>
      <c r="AJ708" s="243"/>
      <c r="AK708" s="243"/>
      <c r="AL708" s="243"/>
      <c r="AM708" s="243"/>
      <c r="AN708" s="243"/>
      <c r="AO708" s="243"/>
      <c r="AP708" s="243"/>
      <c r="AQ708" s="243"/>
      <c r="AR708" s="243"/>
      <c r="AS708" s="243"/>
      <c r="AT708" s="243"/>
      <c r="AU708" s="243"/>
      <c r="AV708" s="243"/>
      <c r="AW708" s="243"/>
      <c r="AX708" s="243">
        <v>0</v>
      </c>
      <c r="AY708" s="243"/>
      <c r="AZ708" s="243"/>
      <c r="BA708" s="243"/>
      <c r="BB708" s="243"/>
      <c r="BC708" s="243"/>
      <c r="BD708" s="243"/>
      <c r="BE708" s="243"/>
      <c r="BF708" s="243"/>
      <c r="BG708" s="243"/>
    </row>
    <row r="709" spans="1:59" ht="17.7" customHeight="1" x14ac:dyDescent="0.25">
      <c r="A709" s="242" t="s">
        <v>653</v>
      </c>
      <c r="B709" s="242"/>
      <c r="C709" s="242"/>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c r="AA709" s="242"/>
      <c r="AB709" s="242"/>
      <c r="AC709" s="242"/>
      <c r="AD709" s="242"/>
      <c r="AE709" s="242"/>
      <c r="AF709" s="242"/>
      <c r="AG709" s="242"/>
      <c r="AH709" s="243">
        <v>0</v>
      </c>
      <c r="AI709" s="243"/>
      <c r="AJ709" s="243"/>
      <c r="AK709" s="243"/>
      <c r="AL709" s="243"/>
      <c r="AM709" s="243"/>
      <c r="AN709" s="243"/>
      <c r="AO709" s="243"/>
      <c r="AP709" s="243"/>
      <c r="AQ709" s="243"/>
      <c r="AR709" s="243"/>
      <c r="AS709" s="243"/>
      <c r="AT709" s="243"/>
      <c r="AU709" s="243"/>
      <c r="AV709" s="243"/>
      <c r="AW709" s="243"/>
      <c r="AX709" s="243">
        <v>0</v>
      </c>
      <c r="AY709" s="243"/>
      <c r="AZ709" s="243"/>
      <c r="BA709" s="243"/>
      <c r="BB709" s="243"/>
      <c r="BC709" s="243"/>
      <c r="BD709" s="243"/>
      <c r="BE709" s="243"/>
      <c r="BF709" s="243"/>
      <c r="BG709" s="243"/>
    </row>
    <row r="710" spans="1:59" ht="16.95" customHeight="1" x14ac:dyDescent="0.25">
      <c r="A710" s="240" t="s">
        <v>654</v>
      </c>
      <c r="B710" s="240"/>
      <c r="C710" s="240"/>
      <c r="D710" s="240"/>
      <c r="E710" s="240"/>
      <c r="F710" s="240"/>
      <c r="G710" s="240"/>
      <c r="H710" s="240"/>
      <c r="I710" s="240"/>
      <c r="J710" s="240"/>
      <c r="K710" s="240"/>
      <c r="L710" s="240"/>
      <c r="M710" s="240"/>
      <c r="N710" s="240"/>
      <c r="O710" s="240"/>
      <c r="P710" s="240"/>
      <c r="Q710" s="240"/>
      <c r="R710" s="240"/>
      <c r="S710" s="240"/>
      <c r="T710" s="240"/>
      <c r="U710" s="240"/>
      <c r="V710" s="240"/>
      <c r="W710" s="240"/>
      <c r="X710" s="240"/>
      <c r="Y710" s="240"/>
      <c r="Z710" s="240"/>
      <c r="AA710" s="240"/>
      <c r="AB710" s="240"/>
      <c r="AC710" s="240"/>
      <c r="AD710" s="240"/>
      <c r="AE710" s="240"/>
      <c r="AF710" s="240"/>
      <c r="AG710" s="240"/>
      <c r="AH710" s="241">
        <v>0</v>
      </c>
      <c r="AI710" s="241"/>
      <c r="AJ710" s="241"/>
      <c r="AK710" s="241"/>
      <c r="AL710" s="241"/>
      <c r="AM710" s="241"/>
      <c r="AN710" s="241"/>
      <c r="AO710" s="241"/>
      <c r="AP710" s="241"/>
      <c r="AQ710" s="241"/>
      <c r="AR710" s="241"/>
      <c r="AS710" s="241"/>
      <c r="AT710" s="241"/>
      <c r="AU710" s="241"/>
      <c r="AV710" s="241"/>
      <c r="AW710" s="241"/>
      <c r="AX710" s="241">
        <v>0</v>
      </c>
      <c r="AY710" s="241"/>
      <c r="AZ710" s="241"/>
      <c r="BA710" s="241"/>
      <c r="BB710" s="241"/>
      <c r="BC710" s="241"/>
      <c r="BD710" s="241"/>
      <c r="BE710" s="241"/>
      <c r="BF710" s="241"/>
      <c r="BG710" s="241"/>
    </row>
    <row r="711" spans="1:59" ht="17.7" customHeight="1" x14ac:dyDescent="0.25">
      <c r="A711" s="248" t="s">
        <v>259</v>
      </c>
      <c r="B711" s="248"/>
      <c r="C711" s="248"/>
      <c r="D711" s="248"/>
      <c r="E711" s="248"/>
      <c r="F711" s="248"/>
      <c r="G711" s="248"/>
      <c r="H711" s="248"/>
      <c r="I711" s="248"/>
      <c r="J711" s="248"/>
      <c r="K711" s="248"/>
      <c r="L711" s="248"/>
      <c r="M711" s="248"/>
      <c r="N711" s="248"/>
      <c r="O711" s="248"/>
      <c r="P711" s="248"/>
      <c r="Q711" s="248"/>
      <c r="R711" s="248"/>
      <c r="S711" s="248"/>
      <c r="T711" s="248"/>
      <c r="U711" s="248"/>
      <c r="V711" s="248"/>
      <c r="W711" s="248"/>
      <c r="X711" s="248"/>
      <c r="Y711" s="248"/>
      <c r="Z711" s="248"/>
      <c r="AA711" s="248"/>
      <c r="AB711" s="248"/>
      <c r="AC711" s="248"/>
      <c r="AD711" s="248"/>
      <c r="AE711" s="248"/>
      <c r="AF711" s="248"/>
      <c r="AG711" s="248"/>
      <c r="AH711" s="249">
        <v>0</v>
      </c>
      <c r="AI711" s="249"/>
      <c r="AJ711" s="249"/>
      <c r="AK711" s="249"/>
      <c r="AL711" s="249"/>
      <c r="AM711" s="249"/>
      <c r="AN711" s="249"/>
      <c r="AO711" s="249"/>
      <c r="AP711" s="249"/>
      <c r="AQ711" s="249"/>
      <c r="AR711" s="249"/>
      <c r="AS711" s="249"/>
      <c r="AT711" s="249"/>
      <c r="AU711" s="249"/>
      <c r="AV711" s="249"/>
      <c r="AW711" s="249"/>
      <c r="AX711" s="249">
        <v>0</v>
      </c>
      <c r="AY711" s="249"/>
      <c r="AZ711" s="249"/>
      <c r="BA711" s="249"/>
      <c r="BB711" s="249"/>
      <c r="BC711" s="249"/>
      <c r="BD711" s="249"/>
      <c r="BE711" s="249"/>
      <c r="BF711" s="249"/>
      <c r="BG711" s="249"/>
    </row>
    <row r="712" spans="1:59" ht="1.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6.95" customHeight="1" x14ac:dyDescent="0.25">
      <c r="A713" s="244" t="s">
        <v>655</v>
      </c>
      <c r="B713" s="244"/>
      <c r="C713" s="244"/>
      <c r="D713" s="244"/>
      <c r="E713" s="244"/>
      <c r="F713" s="244"/>
      <c r="G713" s="244"/>
      <c r="H713" s="244"/>
      <c r="I713" s="244"/>
      <c r="J713" s="244"/>
      <c r="K713" s="244"/>
      <c r="L713" s="244"/>
      <c r="M713" s="244"/>
      <c r="N713" s="244"/>
      <c r="O713" s="244"/>
      <c r="P713" s="244"/>
      <c r="Q713" s="244"/>
      <c r="R713" s="244"/>
      <c r="S713" s="244"/>
      <c r="T713" s="244"/>
      <c r="U713" s="244"/>
      <c r="V713" s="244"/>
      <c r="W713" s="244"/>
      <c r="X713" s="244"/>
      <c r="Y713" s="244"/>
      <c r="Z713" s="244"/>
      <c r="AA713" s="244"/>
      <c r="AB713" s="244"/>
      <c r="AC713" s="244"/>
      <c r="AD713" s="244"/>
      <c r="AE713" s="244"/>
      <c r="AF713" s="244"/>
      <c r="AG713" s="244"/>
      <c r="AH713" s="244"/>
      <c r="AI713" s="244"/>
      <c r="AJ713" s="244"/>
      <c r="AK713" s="244"/>
      <c r="AL713" s="244"/>
      <c r="AM713" s="244"/>
      <c r="AN713" s="244"/>
      <c r="AO713" s="244"/>
      <c r="AP713" s="244"/>
      <c r="AQ713" s="244"/>
      <c r="AR713" s="244"/>
      <c r="AS713" s="244"/>
      <c r="AT713" s="244"/>
      <c r="AU713" s="244"/>
      <c r="AV713" s="244"/>
      <c r="AW713" s="244"/>
      <c r="AX713" s="244"/>
      <c r="AY713" s="244"/>
      <c r="AZ713" s="244"/>
      <c r="BA713" s="244"/>
      <c r="BB713" s="244"/>
      <c r="BC713" s="244"/>
      <c r="BD713" s="244"/>
      <c r="BE713" s="244"/>
      <c r="BF713" s="244"/>
      <c r="BG713" s="244"/>
    </row>
    <row r="714" spans="1:59" ht="2.8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row>
    <row r="715" spans="1:59" ht="17.7" customHeight="1" x14ac:dyDescent="0.25">
      <c r="A715" s="248" t="s">
        <v>253</v>
      </c>
      <c r="B715" s="248"/>
      <c r="C715" s="248"/>
      <c r="D715" s="248"/>
      <c r="E715" s="248"/>
      <c r="F715" s="248"/>
      <c r="G715" s="248"/>
      <c r="H715" s="248"/>
      <c r="I715" s="248"/>
      <c r="J715" s="248"/>
      <c r="K715" s="248"/>
      <c r="L715" s="248"/>
      <c r="M715" s="248"/>
      <c r="N715" s="248"/>
      <c r="O715" s="248"/>
      <c r="P715" s="248"/>
      <c r="Q715" s="248"/>
      <c r="R715" s="248"/>
      <c r="S715" s="248"/>
      <c r="T715" s="248"/>
      <c r="U715" s="248"/>
      <c r="V715" s="248"/>
      <c r="W715" s="248"/>
      <c r="X715" s="248"/>
      <c r="Y715" s="248"/>
      <c r="Z715" s="248"/>
      <c r="AA715" s="248"/>
      <c r="AB715" s="248"/>
      <c r="AC715" s="248"/>
      <c r="AD715" s="248"/>
      <c r="AE715" s="248"/>
      <c r="AF715" s="248"/>
      <c r="AG715" s="248"/>
      <c r="AH715" s="248" t="s">
        <v>423</v>
      </c>
      <c r="AI715" s="248"/>
      <c r="AJ715" s="248"/>
      <c r="AK715" s="248"/>
      <c r="AL715" s="248"/>
      <c r="AM715" s="248"/>
      <c r="AN715" s="248"/>
      <c r="AO715" s="248"/>
      <c r="AP715" s="248"/>
      <c r="AQ715" s="248"/>
      <c r="AR715" s="248"/>
      <c r="AS715" s="248"/>
      <c r="AT715" s="248"/>
      <c r="AU715" s="248"/>
      <c r="AV715" s="248"/>
      <c r="AW715" s="248"/>
      <c r="AX715" s="248" t="s">
        <v>424</v>
      </c>
      <c r="AY715" s="248"/>
      <c r="AZ715" s="248"/>
      <c r="BA715" s="248"/>
      <c r="BB715" s="248"/>
      <c r="BC715" s="248"/>
      <c r="BD715" s="248"/>
      <c r="BE715" s="248"/>
      <c r="BF715" s="248"/>
      <c r="BG715" s="248"/>
    </row>
    <row r="716" spans="1:59" ht="17.7" customHeight="1" x14ac:dyDescent="0.25">
      <c r="A716" s="246" t="s">
        <v>656</v>
      </c>
      <c r="B716" s="246"/>
      <c r="C716" s="246"/>
      <c r="D716" s="246"/>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c r="AA716" s="246"/>
      <c r="AB716" s="246"/>
      <c r="AC716" s="246"/>
      <c r="AD716" s="246"/>
      <c r="AE716" s="246"/>
      <c r="AF716" s="246"/>
      <c r="AG716" s="246"/>
      <c r="AH716" s="247">
        <v>0</v>
      </c>
      <c r="AI716" s="247"/>
      <c r="AJ716" s="247"/>
      <c r="AK716" s="247"/>
      <c r="AL716" s="247"/>
      <c r="AM716" s="247"/>
      <c r="AN716" s="247"/>
      <c r="AO716" s="247"/>
      <c r="AP716" s="247"/>
      <c r="AQ716" s="247"/>
      <c r="AR716" s="247"/>
      <c r="AS716" s="247"/>
      <c r="AT716" s="247"/>
      <c r="AU716" s="247"/>
      <c r="AV716" s="247"/>
      <c r="AW716" s="247"/>
      <c r="AX716" s="247">
        <v>0</v>
      </c>
      <c r="AY716" s="247"/>
      <c r="AZ716" s="247"/>
      <c r="BA716" s="247"/>
      <c r="BB716" s="247"/>
      <c r="BC716" s="247"/>
      <c r="BD716" s="247"/>
      <c r="BE716" s="247"/>
      <c r="BF716" s="247"/>
      <c r="BG716" s="247"/>
    </row>
    <row r="717" spans="1:59" ht="15" customHeight="1" x14ac:dyDescent="0.25">
      <c r="A717" s="242" t="s">
        <v>657</v>
      </c>
      <c r="B717" s="242"/>
      <c r="C717" s="242"/>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2"/>
      <c r="AD717" s="242"/>
      <c r="AE717" s="242"/>
      <c r="AF717" s="242"/>
      <c r="AG717" s="242"/>
      <c r="AH717" s="243">
        <v>0</v>
      </c>
      <c r="AI717" s="243"/>
      <c r="AJ717" s="243"/>
      <c r="AK717" s="243"/>
      <c r="AL717" s="243"/>
      <c r="AM717" s="243"/>
      <c r="AN717" s="243"/>
      <c r="AO717" s="243"/>
      <c r="AP717" s="243"/>
      <c r="AQ717" s="243"/>
      <c r="AR717" s="243"/>
      <c r="AS717" s="243"/>
      <c r="AT717" s="243"/>
      <c r="AU717" s="243"/>
      <c r="AV717" s="243"/>
      <c r="AW717" s="243"/>
      <c r="AX717" s="243">
        <v>0</v>
      </c>
      <c r="AY717" s="243"/>
      <c r="AZ717" s="243"/>
      <c r="BA717" s="243"/>
      <c r="BB717" s="243"/>
      <c r="BC717" s="243"/>
      <c r="BD717" s="243"/>
      <c r="BE717" s="243"/>
      <c r="BF717" s="243"/>
      <c r="BG717" s="243"/>
    </row>
    <row r="718" spans="1:59" ht="17.7" customHeight="1" x14ac:dyDescent="0.25">
      <c r="A718" s="242" t="s">
        <v>658</v>
      </c>
      <c r="B718" s="242"/>
      <c r="C718" s="242"/>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2"/>
      <c r="AD718" s="242"/>
      <c r="AE718" s="242"/>
      <c r="AF718" s="242"/>
      <c r="AG718" s="242"/>
      <c r="AH718" s="243">
        <v>0</v>
      </c>
      <c r="AI718" s="243"/>
      <c r="AJ718" s="243"/>
      <c r="AK718" s="243"/>
      <c r="AL718" s="243"/>
      <c r="AM718" s="243"/>
      <c r="AN718" s="243"/>
      <c r="AO718" s="243"/>
      <c r="AP718" s="243"/>
      <c r="AQ718" s="243"/>
      <c r="AR718" s="243"/>
      <c r="AS718" s="243"/>
      <c r="AT718" s="243"/>
      <c r="AU718" s="243"/>
      <c r="AV718" s="243"/>
      <c r="AW718" s="243"/>
      <c r="AX718" s="243">
        <v>0</v>
      </c>
      <c r="AY718" s="243"/>
      <c r="AZ718" s="243"/>
      <c r="BA718" s="243"/>
      <c r="BB718" s="243"/>
      <c r="BC718" s="243"/>
      <c r="BD718" s="243"/>
      <c r="BE718" s="243"/>
      <c r="BF718" s="243"/>
      <c r="BG718" s="243"/>
    </row>
    <row r="719" spans="1:59" ht="16.95" customHeight="1" x14ac:dyDescent="0.25">
      <c r="A719" s="242" t="s">
        <v>659</v>
      </c>
      <c r="B719" s="242"/>
      <c r="C719" s="242"/>
      <c r="D719" s="242"/>
      <c r="E719" s="242"/>
      <c r="F719" s="242"/>
      <c r="G719" s="242"/>
      <c r="H719" s="242"/>
      <c r="I719" s="242"/>
      <c r="J719" s="242"/>
      <c r="K719" s="242"/>
      <c r="L719" s="242"/>
      <c r="M719" s="242"/>
      <c r="N719" s="242"/>
      <c r="O719" s="242"/>
      <c r="P719" s="242"/>
      <c r="Q719" s="242"/>
      <c r="R719" s="242"/>
      <c r="S719" s="242"/>
      <c r="T719" s="242"/>
      <c r="U719" s="242"/>
      <c r="V719" s="242"/>
      <c r="W719" s="242"/>
      <c r="X719" s="242"/>
      <c r="Y719" s="242"/>
      <c r="Z719" s="242"/>
      <c r="AA719" s="242"/>
      <c r="AB719" s="242"/>
      <c r="AC719" s="242"/>
      <c r="AD719" s="242"/>
      <c r="AE719" s="242"/>
      <c r="AF719" s="242"/>
      <c r="AG719" s="242"/>
      <c r="AH719" s="243">
        <v>0</v>
      </c>
      <c r="AI719" s="243"/>
      <c r="AJ719" s="243"/>
      <c r="AK719" s="243"/>
      <c r="AL719" s="243"/>
      <c r="AM719" s="243"/>
      <c r="AN719" s="243"/>
      <c r="AO719" s="243"/>
      <c r="AP719" s="243"/>
      <c r="AQ719" s="243"/>
      <c r="AR719" s="243"/>
      <c r="AS719" s="243"/>
      <c r="AT719" s="243"/>
      <c r="AU719" s="243"/>
      <c r="AV719" s="243"/>
      <c r="AW719" s="243"/>
      <c r="AX719" s="243">
        <v>0</v>
      </c>
      <c r="AY719" s="243"/>
      <c r="AZ719" s="243"/>
      <c r="BA719" s="243"/>
      <c r="BB719" s="243"/>
      <c r="BC719" s="243"/>
      <c r="BD719" s="243"/>
      <c r="BE719" s="243"/>
      <c r="BF719" s="243"/>
      <c r="BG719" s="243"/>
    </row>
    <row r="720" spans="1:59" ht="16.95" customHeight="1" x14ac:dyDescent="0.25">
      <c r="A720" s="242" t="s">
        <v>660</v>
      </c>
      <c r="B720" s="242"/>
      <c r="C720" s="242"/>
      <c r="D720" s="242"/>
      <c r="E720" s="242"/>
      <c r="F720" s="242"/>
      <c r="G720" s="242"/>
      <c r="H720" s="242"/>
      <c r="I720" s="242"/>
      <c r="J720" s="242"/>
      <c r="K720" s="242"/>
      <c r="L720" s="242"/>
      <c r="M720" s="242"/>
      <c r="N720" s="242"/>
      <c r="O720" s="242"/>
      <c r="P720" s="242"/>
      <c r="Q720" s="242"/>
      <c r="R720" s="242"/>
      <c r="S720" s="242"/>
      <c r="T720" s="242"/>
      <c r="U720" s="242"/>
      <c r="V720" s="242"/>
      <c r="W720" s="242"/>
      <c r="X720" s="242"/>
      <c r="Y720" s="242"/>
      <c r="Z720" s="242"/>
      <c r="AA720" s="242"/>
      <c r="AB720" s="242"/>
      <c r="AC720" s="242"/>
      <c r="AD720" s="242"/>
      <c r="AE720" s="242"/>
      <c r="AF720" s="242"/>
      <c r="AG720" s="242"/>
      <c r="AH720" s="243">
        <v>0</v>
      </c>
      <c r="AI720" s="243"/>
      <c r="AJ720" s="243"/>
      <c r="AK720" s="243"/>
      <c r="AL720" s="243"/>
      <c r="AM720" s="243"/>
      <c r="AN720" s="243"/>
      <c r="AO720" s="243"/>
      <c r="AP720" s="243"/>
      <c r="AQ720" s="243"/>
      <c r="AR720" s="243"/>
      <c r="AS720" s="243"/>
      <c r="AT720" s="243"/>
      <c r="AU720" s="243"/>
      <c r="AV720" s="243"/>
      <c r="AW720" s="243"/>
      <c r="AX720" s="243">
        <v>0</v>
      </c>
      <c r="AY720" s="243"/>
      <c r="AZ720" s="243"/>
      <c r="BA720" s="243"/>
      <c r="BB720" s="243"/>
      <c r="BC720" s="243"/>
      <c r="BD720" s="243"/>
      <c r="BE720" s="243"/>
      <c r="BF720" s="243"/>
      <c r="BG720" s="243"/>
    </row>
    <row r="721" spans="1:59" ht="17.7" customHeight="1" x14ac:dyDescent="0.25">
      <c r="A721" s="242" t="s">
        <v>661</v>
      </c>
      <c r="B721" s="242"/>
      <c r="C721" s="242"/>
      <c r="D721" s="242"/>
      <c r="E721" s="242"/>
      <c r="F721" s="242"/>
      <c r="G721" s="242"/>
      <c r="H721" s="242"/>
      <c r="I721" s="242"/>
      <c r="J721" s="242"/>
      <c r="K721" s="242"/>
      <c r="L721" s="242"/>
      <c r="M721" s="242"/>
      <c r="N721" s="242"/>
      <c r="O721" s="242"/>
      <c r="P721" s="242"/>
      <c r="Q721" s="242"/>
      <c r="R721" s="242"/>
      <c r="S721" s="242"/>
      <c r="T721" s="242"/>
      <c r="U721" s="242"/>
      <c r="V721" s="242"/>
      <c r="W721" s="242"/>
      <c r="X721" s="242"/>
      <c r="Y721" s="242"/>
      <c r="Z721" s="242"/>
      <c r="AA721" s="242"/>
      <c r="AB721" s="242"/>
      <c r="AC721" s="242"/>
      <c r="AD721" s="242"/>
      <c r="AE721" s="242"/>
      <c r="AF721" s="242"/>
      <c r="AG721" s="242"/>
      <c r="AH721" s="243">
        <v>0</v>
      </c>
      <c r="AI721" s="243"/>
      <c r="AJ721" s="243"/>
      <c r="AK721" s="243"/>
      <c r="AL721" s="243"/>
      <c r="AM721" s="243"/>
      <c r="AN721" s="243"/>
      <c r="AO721" s="243"/>
      <c r="AP721" s="243"/>
      <c r="AQ721" s="243"/>
      <c r="AR721" s="243"/>
      <c r="AS721" s="243"/>
      <c r="AT721" s="243"/>
      <c r="AU721" s="243"/>
      <c r="AV721" s="243"/>
      <c r="AW721" s="243"/>
      <c r="AX721" s="243">
        <v>0</v>
      </c>
      <c r="AY721" s="243"/>
      <c r="AZ721" s="243"/>
      <c r="BA721" s="243"/>
      <c r="BB721" s="243"/>
      <c r="BC721" s="243"/>
      <c r="BD721" s="243"/>
      <c r="BE721" s="243"/>
      <c r="BF721" s="243"/>
      <c r="BG721" s="243"/>
    </row>
    <row r="722" spans="1:59" ht="16.5" customHeight="1" x14ac:dyDescent="0.25">
      <c r="A722" s="240" t="s">
        <v>662</v>
      </c>
      <c r="B722" s="240"/>
      <c r="C722" s="240"/>
      <c r="D722" s="240"/>
      <c r="E722" s="240"/>
      <c r="F722" s="240"/>
      <c r="G722" s="240"/>
      <c r="H722" s="240"/>
      <c r="I722" s="240"/>
      <c r="J722" s="240"/>
      <c r="K722" s="240"/>
      <c r="L722" s="240"/>
      <c r="M722" s="240"/>
      <c r="N722" s="240"/>
      <c r="O722" s="240"/>
      <c r="P722" s="240"/>
      <c r="Q722" s="240"/>
      <c r="R722" s="240"/>
      <c r="S722" s="240"/>
      <c r="T722" s="240"/>
      <c r="U722" s="240"/>
      <c r="V722" s="240"/>
      <c r="W722" s="240"/>
      <c r="X722" s="240"/>
      <c r="Y722" s="240"/>
      <c r="Z722" s="240"/>
      <c r="AA722" s="240"/>
      <c r="AB722" s="240"/>
      <c r="AC722" s="240"/>
      <c r="AD722" s="240"/>
      <c r="AE722" s="240"/>
      <c r="AF722" s="240"/>
      <c r="AG722" s="240"/>
      <c r="AH722" s="241">
        <v>0</v>
      </c>
      <c r="AI722" s="241"/>
      <c r="AJ722" s="241"/>
      <c r="AK722" s="241"/>
      <c r="AL722" s="241"/>
      <c r="AM722" s="241"/>
      <c r="AN722" s="241"/>
      <c r="AO722" s="241"/>
      <c r="AP722" s="241"/>
      <c r="AQ722" s="241"/>
      <c r="AR722" s="241"/>
      <c r="AS722" s="241"/>
      <c r="AT722" s="241"/>
      <c r="AU722" s="241"/>
      <c r="AV722" s="241"/>
      <c r="AW722" s="241"/>
      <c r="AX722" s="241">
        <v>0</v>
      </c>
      <c r="AY722" s="241"/>
      <c r="AZ722" s="241"/>
      <c r="BA722" s="241"/>
      <c r="BB722" s="241"/>
      <c r="BC722" s="241"/>
      <c r="BD722" s="241"/>
      <c r="BE722" s="241"/>
      <c r="BF722" s="241"/>
      <c r="BG722" s="241"/>
    </row>
    <row r="723" spans="1:59" ht="16.95" customHeight="1" x14ac:dyDescent="0.25">
      <c r="A723" s="248" t="s">
        <v>259</v>
      </c>
      <c r="B723" s="248"/>
      <c r="C723" s="248"/>
      <c r="D723" s="248"/>
      <c r="E723" s="248"/>
      <c r="F723" s="248"/>
      <c r="G723" s="248"/>
      <c r="H723" s="248"/>
      <c r="I723" s="248"/>
      <c r="J723" s="248"/>
      <c r="K723" s="248"/>
      <c r="L723" s="248"/>
      <c r="M723" s="248"/>
      <c r="N723" s="248"/>
      <c r="O723" s="248"/>
      <c r="P723" s="248"/>
      <c r="Q723" s="248"/>
      <c r="R723" s="248"/>
      <c r="S723" s="248"/>
      <c r="T723" s="248"/>
      <c r="U723" s="248"/>
      <c r="V723" s="248"/>
      <c r="W723" s="248"/>
      <c r="X723" s="248"/>
      <c r="Y723" s="248"/>
      <c r="Z723" s="248"/>
      <c r="AA723" s="248"/>
      <c r="AB723" s="248"/>
      <c r="AC723" s="248"/>
      <c r="AD723" s="248"/>
      <c r="AE723" s="248"/>
      <c r="AF723" s="248"/>
      <c r="AG723" s="248"/>
      <c r="AH723" s="249">
        <v>0</v>
      </c>
      <c r="AI723" s="249"/>
      <c r="AJ723" s="249"/>
      <c r="AK723" s="249"/>
      <c r="AL723" s="249"/>
      <c r="AM723" s="249"/>
      <c r="AN723" s="249"/>
      <c r="AO723" s="249"/>
      <c r="AP723" s="249"/>
      <c r="AQ723" s="249"/>
      <c r="AR723" s="249"/>
      <c r="AS723" s="249"/>
      <c r="AT723" s="249"/>
      <c r="AU723" s="249"/>
      <c r="AV723" s="249"/>
      <c r="AW723" s="249"/>
      <c r="AX723" s="249">
        <v>0</v>
      </c>
      <c r="AY723" s="249"/>
      <c r="AZ723" s="249"/>
      <c r="BA723" s="249"/>
      <c r="BB723" s="249"/>
      <c r="BC723" s="249"/>
      <c r="BD723" s="249"/>
      <c r="BE723" s="249"/>
      <c r="BF723" s="249"/>
      <c r="BG723" s="249"/>
    </row>
    <row r="724" spans="1:59" ht="6.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7.7" customHeight="1" x14ac:dyDescent="0.25">
      <c r="A725" s="244" t="s">
        <v>663</v>
      </c>
      <c r="B725" s="244"/>
      <c r="C725" s="244"/>
      <c r="D725" s="244"/>
      <c r="E725" s="244"/>
      <c r="F725" s="244"/>
      <c r="G725" s="244"/>
      <c r="H725" s="244"/>
      <c r="I725" s="244"/>
      <c r="J725" s="244"/>
      <c r="K725" s="244"/>
      <c r="L725" s="244"/>
      <c r="M725" s="244"/>
      <c r="N725" s="244"/>
      <c r="O725" s="244"/>
      <c r="P725" s="244"/>
      <c r="Q725" s="244"/>
      <c r="R725" s="244"/>
      <c r="S725" s="244"/>
      <c r="T725" s="244"/>
      <c r="U725" s="244"/>
      <c r="V725" s="244"/>
      <c r="W725" s="244"/>
      <c r="X725" s="244"/>
      <c r="Y725" s="244"/>
      <c r="Z725" s="244"/>
      <c r="AA725" s="244"/>
      <c r="AB725" s="244"/>
      <c r="AC725" s="244"/>
      <c r="AD725" s="244"/>
      <c r="AE725" s="244"/>
      <c r="AF725" s="244"/>
      <c r="AG725" s="244"/>
      <c r="AH725" s="244"/>
      <c r="AI725" s="244"/>
      <c r="AJ725" s="244"/>
      <c r="AK725" s="244"/>
      <c r="AL725" s="244"/>
      <c r="AM725" s="244"/>
      <c r="AN725" s="244"/>
      <c r="AO725" s="244"/>
      <c r="AP725" s="244"/>
      <c r="AQ725" s="244"/>
      <c r="AR725" s="244"/>
      <c r="AS725" s="244"/>
      <c r="AT725" s="244"/>
      <c r="AU725" s="244"/>
      <c r="AV725" s="244"/>
      <c r="AW725" s="244"/>
      <c r="AX725" s="244"/>
      <c r="AY725" s="244"/>
      <c r="AZ725" s="244"/>
      <c r="BA725" s="244"/>
      <c r="BB725" s="244"/>
      <c r="BC725" s="244"/>
      <c r="BD725" s="244"/>
      <c r="BE725" s="244"/>
      <c r="BF725" s="244"/>
      <c r="BG725" s="244"/>
    </row>
    <row r="726" spans="1:59" ht="2.8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row>
    <row r="727" spans="1:59" ht="16.95" customHeight="1" x14ac:dyDescent="0.25">
      <c r="A727" s="245" t="s">
        <v>253</v>
      </c>
      <c r="B727" s="245"/>
      <c r="C727" s="245"/>
      <c r="D727" s="245"/>
      <c r="E727" s="245"/>
      <c r="F727" s="245"/>
      <c r="G727" s="245"/>
      <c r="H727" s="245"/>
      <c r="I727" s="245"/>
      <c r="J727" s="245"/>
      <c r="K727" s="245"/>
      <c r="L727" s="245"/>
      <c r="M727" s="245"/>
      <c r="N727" s="245"/>
      <c r="O727" s="245"/>
      <c r="P727" s="245"/>
      <c r="Q727" s="245"/>
      <c r="R727" s="245"/>
      <c r="S727" s="245"/>
      <c r="T727" s="245"/>
      <c r="U727" s="245"/>
      <c r="V727" s="245"/>
      <c r="W727" s="245"/>
      <c r="X727" s="245"/>
      <c r="Y727" s="245"/>
      <c r="Z727" s="245"/>
      <c r="AA727" s="245"/>
      <c r="AB727" s="245"/>
      <c r="AC727" s="245"/>
      <c r="AD727" s="245"/>
      <c r="AE727" s="245"/>
      <c r="AF727" s="245"/>
      <c r="AG727" s="245"/>
      <c r="AH727" s="245" t="s">
        <v>423</v>
      </c>
      <c r="AI727" s="245"/>
      <c r="AJ727" s="245"/>
      <c r="AK727" s="245"/>
      <c r="AL727" s="245"/>
      <c r="AM727" s="245"/>
      <c r="AN727" s="245"/>
      <c r="AO727" s="245"/>
      <c r="AP727" s="245"/>
      <c r="AQ727" s="245"/>
      <c r="AR727" s="245"/>
      <c r="AS727" s="245"/>
      <c r="AT727" s="245"/>
      <c r="AU727" s="245"/>
      <c r="AV727" s="245"/>
      <c r="AW727" s="245"/>
      <c r="AX727" s="245" t="s">
        <v>424</v>
      </c>
      <c r="AY727" s="245"/>
      <c r="AZ727" s="245"/>
      <c r="BA727" s="245"/>
      <c r="BB727" s="245"/>
      <c r="BC727" s="245"/>
      <c r="BD727" s="245"/>
      <c r="BE727" s="245"/>
      <c r="BF727" s="245"/>
      <c r="BG727" s="245"/>
    </row>
    <row r="728" spans="1:59" ht="17.7" customHeight="1" x14ac:dyDescent="0.25">
      <c r="A728" s="246" t="s">
        <v>664</v>
      </c>
      <c r="B728" s="246"/>
      <c r="C728" s="246"/>
      <c r="D728" s="246"/>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c r="AA728" s="246"/>
      <c r="AB728" s="246"/>
      <c r="AC728" s="246"/>
      <c r="AD728" s="246"/>
      <c r="AE728" s="246"/>
      <c r="AF728" s="246"/>
      <c r="AG728" s="246"/>
      <c r="AH728" s="247">
        <v>0</v>
      </c>
      <c r="AI728" s="247"/>
      <c r="AJ728" s="247"/>
      <c r="AK728" s="247"/>
      <c r="AL728" s="247"/>
      <c r="AM728" s="247"/>
      <c r="AN728" s="247"/>
      <c r="AO728" s="247"/>
      <c r="AP728" s="247"/>
      <c r="AQ728" s="247"/>
      <c r="AR728" s="247"/>
      <c r="AS728" s="247"/>
      <c r="AT728" s="247"/>
      <c r="AU728" s="247"/>
      <c r="AV728" s="247"/>
      <c r="AW728" s="247"/>
      <c r="AX728" s="247">
        <v>0</v>
      </c>
      <c r="AY728" s="247"/>
      <c r="AZ728" s="247"/>
      <c r="BA728" s="247"/>
      <c r="BB728" s="247"/>
      <c r="BC728" s="247"/>
      <c r="BD728" s="247"/>
      <c r="BE728" s="247"/>
      <c r="BF728" s="247"/>
      <c r="BG728" s="247"/>
    </row>
    <row r="729" spans="1:59" ht="17.7" customHeight="1" x14ac:dyDescent="0.25">
      <c r="A729" s="242" t="s">
        <v>665</v>
      </c>
      <c r="B729" s="242"/>
      <c r="C729" s="242"/>
      <c r="D729" s="242"/>
      <c r="E729" s="242"/>
      <c r="F729" s="242"/>
      <c r="G729" s="242"/>
      <c r="H729" s="242"/>
      <c r="I729" s="242"/>
      <c r="J729" s="242"/>
      <c r="K729" s="242"/>
      <c r="L729" s="242"/>
      <c r="M729" s="242"/>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3">
        <v>0</v>
      </c>
      <c r="AI729" s="243"/>
      <c r="AJ729" s="243"/>
      <c r="AK729" s="243"/>
      <c r="AL729" s="243"/>
      <c r="AM729" s="243"/>
      <c r="AN729" s="243"/>
      <c r="AO729" s="243"/>
      <c r="AP729" s="243"/>
      <c r="AQ729" s="243"/>
      <c r="AR729" s="243"/>
      <c r="AS729" s="243"/>
      <c r="AT729" s="243"/>
      <c r="AU729" s="243"/>
      <c r="AV729" s="243"/>
      <c r="AW729" s="243"/>
      <c r="AX729" s="243">
        <v>0</v>
      </c>
      <c r="AY729" s="243"/>
      <c r="AZ729" s="243"/>
      <c r="BA729" s="243"/>
      <c r="BB729" s="243"/>
      <c r="BC729" s="243"/>
      <c r="BD729" s="243"/>
      <c r="BE729" s="243"/>
      <c r="BF729" s="243"/>
      <c r="BG729" s="243"/>
    </row>
    <row r="730" spans="1:59" ht="16.95" customHeight="1" x14ac:dyDescent="0.25">
      <c r="A730" s="242" t="s">
        <v>666</v>
      </c>
      <c r="B730" s="242"/>
      <c r="C730" s="242"/>
      <c r="D730" s="242"/>
      <c r="E730" s="242"/>
      <c r="F730" s="242"/>
      <c r="G730" s="242"/>
      <c r="H730" s="242"/>
      <c r="I730" s="242"/>
      <c r="J730" s="242"/>
      <c r="K730" s="242"/>
      <c r="L730" s="242"/>
      <c r="M730" s="242"/>
      <c r="N730" s="242"/>
      <c r="O730" s="242"/>
      <c r="P730" s="242"/>
      <c r="Q730" s="242"/>
      <c r="R730" s="242"/>
      <c r="S730" s="242"/>
      <c r="T730" s="242"/>
      <c r="U730" s="242"/>
      <c r="V730" s="242"/>
      <c r="W730" s="242"/>
      <c r="X730" s="242"/>
      <c r="Y730" s="242"/>
      <c r="Z730" s="242"/>
      <c r="AA730" s="242"/>
      <c r="AB730" s="242"/>
      <c r="AC730" s="242"/>
      <c r="AD730" s="242"/>
      <c r="AE730" s="242"/>
      <c r="AF730" s="242"/>
      <c r="AG730" s="242"/>
      <c r="AH730" s="243">
        <v>0</v>
      </c>
      <c r="AI730" s="243"/>
      <c r="AJ730" s="243"/>
      <c r="AK730" s="243"/>
      <c r="AL730" s="243"/>
      <c r="AM730" s="243"/>
      <c r="AN730" s="243"/>
      <c r="AO730" s="243"/>
      <c r="AP730" s="243"/>
      <c r="AQ730" s="243"/>
      <c r="AR730" s="243"/>
      <c r="AS730" s="243"/>
      <c r="AT730" s="243"/>
      <c r="AU730" s="243"/>
      <c r="AV730" s="243"/>
      <c r="AW730" s="243"/>
      <c r="AX730" s="243">
        <v>0</v>
      </c>
      <c r="AY730" s="243"/>
      <c r="AZ730" s="243"/>
      <c r="BA730" s="243"/>
      <c r="BB730" s="243"/>
      <c r="BC730" s="243"/>
      <c r="BD730" s="243"/>
      <c r="BE730" s="243"/>
      <c r="BF730" s="243"/>
      <c r="BG730" s="243"/>
    </row>
    <row r="731" spans="1:59" ht="17.7" customHeight="1" x14ac:dyDescent="0.25">
      <c r="A731" s="242" t="s">
        <v>667</v>
      </c>
      <c r="B731" s="242"/>
      <c r="C731" s="242"/>
      <c r="D731" s="242"/>
      <c r="E731" s="242"/>
      <c r="F731" s="242"/>
      <c r="G731" s="242"/>
      <c r="H731" s="242"/>
      <c r="I731" s="242"/>
      <c r="J731" s="242"/>
      <c r="K731" s="242"/>
      <c r="L731" s="242"/>
      <c r="M731" s="242"/>
      <c r="N731" s="242"/>
      <c r="O731" s="242"/>
      <c r="P731" s="242"/>
      <c r="Q731" s="242"/>
      <c r="R731" s="242"/>
      <c r="S731" s="242"/>
      <c r="T731" s="242"/>
      <c r="U731" s="242"/>
      <c r="V731" s="242"/>
      <c r="W731" s="242"/>
      <c r="X731" s="242"/>
      <c r="Y731" s="242"/>
      <c r="Z731" s="242"/>
      <c r="AA731" s="242"/>
      <c r="AB731" s="242"/>
      <c r="AC731" s="242"/>
      <c r="AD731" s="242"/>
      <c r="AE731" s="242"/>
      <c r="AF731" s="242"/>
      <c r="AG731" s="242"/>
      <c r="AH731" s="243">
        <v>0</v>
      </c>
      <c r="AI731" s="243"/>
      <c r="AJ731" s="243"/>
      <c r="AK731" s="243"/>
      <c r="AL731" s="243"/>
      <c r="AM731" s="243"/>
      <c r="AN731" s="243"/>
      <c r="AO731" s="243"/>
      <c r="AP731" s="243"/>
      <c r="AQ731" s="243"/>
      <c r="AR731" s="243"/>
      <c r="AS731" s="243"/>
      <c r="AT731" s="243"/>
      <c r="AU731" s="243"/>
      <c r="AV731" s="243"/>
      <c r="AW731" s="243"/>
      <c r="AX731" s="243">
        <v>0</v>
      </c>
      <c r="AY731" s="243"/>
      <c r="AZ731" s="243"/>
      <c r="BA731" s="243"/>
      <c r="BB731" s="243"/>
      <c r="BC731" s="243"/>
      <c r="BD731" s="243"/>
      <c r="BE731" s="243"/>
      <c r="BF731" s="243"/>
      <c r="BG731" s="243"/>
    </row>
    <row r="732" spans="1:59" ht="16.95" customHeight="1" x14ac:dyDescent="0.25">
      <c r="A732" s="240" t="s">
        <v>668</v>
      </c>
      <c r="B732" s="240"/>
      <c r="C732" s="240"/>
      <c r="D732" s="240"/>
      <c r="E732" s="240"/>
      <c r="F732" s="240"/>
      <c r="G732" s="240"/>
      <c r="H732" s="240"/>
      <c r="I732" s="240"/>
      <c r="J732" s="240"/>
      <c r="K732" s="240"/>
      <c r="L732" s="240"/>
      <c r="M732" s="240"/>
      <c r="N732" s="240"/>
      <c r="O732" s="240"/>
      <c r="P732" s="240"/>
      <c r="Q732" s="240"/>
      <c r="R732" s="240"/>
      <c r="S732" s="240"/>
      <c r="T732" s="240"/>
      <c r="U732" s="240"/>
      <c r="V732" s="240"/>
      <c r="W732" s="240"/>
      <c r="X732" s="240"/>
      <c r="Y732" s="240"/>
      <c r="Z732" s="240"/>
      <c r="AA732" s="240"/>
      <c r="AB732" s="240"/>
      <c r="AC732" s="240"/>
      <c r="AD732" s="240"/>
      <c r="AE732" s="240"/>
      <c r="AF732" s="240"/>
      <c r="AG732" s="240"/>
      <c r="AH732" s="241">
        <v>0</v>
      </c>
      <c r="AI732" s="241"/>
      <c r="AJ732" s="241"/>
      <c r="AK732" s="241"/>
      <c r="AL732" s="241"/>
      <c r="AM732" s="241"/>
      <c r="AN732" s="241"/>
      <c r="AO732" s="241"/>
      <c r="AP732" s="241"/>
      <c r="AQ732" s="241"/>
      <c r="AR732" s="241"/>
      <c r="AS732" s="241"/>
      <c r="AT732" s="241"/>
      <c r="AU732" s="241"/>
      <c r="AV732" s="241"/>
      <c r="AW732" s="241"/>
      <c r="AX732" s="241">
        <v>0</v>
      </c>
      <c r="AY732" s="241"/>
      <c r="AZ732" s="241"/>
      <c r="BA732" s="241"/>
      <c r="BB732" s="241"/>
      <c r="BC732" s="241"/>
      <c r="BD732" s="241"/>
      <c r="BE732" s="241"/>
      <c r="BF732" s="241"/>
      <c r="BG732" s="241"/>
    </row>
    <row r="733" spans="1:59" ht="17.7" customHeight="1" x14ac:dyDescent="0.25">
      <c r="A733" s="248" t="s">
        <v>259</v>
      </c>
      <c r="B733" s="248"/>
      <c r="C733" s="248"/>
      <c r="D733" s="248"/>
      <c r="E733" s="248"/>
      <c r="F733" s="248"/>
      <c r="G733" s="248"/>
      <c r="H733" s="248"/>
      <c r="I733" s="248"/>
      <c r="J733" s="248"/>
      <c r="K733" s="248"/>
      <c r="L733" s="248"/>
      <c r="M733" s="248"/>
      <c r="N733" s="248"/>
      <c r="O733" s="248"/>
      <c r="P733" s="248"/>
      <c r="Q733" s="248"/>
      <c r="R733" s="248"/>
      <c r="S733" s="248"/>
      <c r="T733" s="248"/>
      <c r="U733" s="248"/>
      <c r="V733" s="248"/>
      <c r="W733" s="248"/>
      <c r="X733" s="248"/>
      <c r="Y733" s="248"/>
      <c r="Z733" s="248"/>
      <c r="AA733" s="248"/>
      <c r="AB733" s="248"/>
      <c r="AC733" s="248"/>
      <c r="AD733" s="248"/>
      <c r="AE733" s="248"/>
      <c r="AF733" s="248"/>
      <c r="AG733" s="248"/>
      <c r="AH733" s="249">
        <v>0</v>
      </c>
      <c r="AI733" s="249"/>
      <c r="AJ733" s="249"/>
      <c r="AK733" s="249"/>
      <c r="AL733" s="249"/>
      <c r="AM733" s="249"/>
      <c r="AN733" s="249"/>
      <c r="AO733" s="249"/>
      <c r="AP733" s="249"/>
      <c r="AQ733" s="249"/>
      <c r="AR733" s="249"/>
      <c r="AS733" s="249"/>
      <c r="AT733" s="249"/>
      <c r="AU733" s="249"/>
      <c r="AV733" s="249"/>
      <c r="AW733" s="249"/>
      <c r="AX733" s="249">
        <v>0</v>
      </c>
      <c r="AY733" s="249"/>
      <c r="AZ733" s="249"/>
      <c r="BA733" s="249"/>
      <c r="BB733" s="249"/>
      <c r="BC733" s="249"/>
      <c r="BD733" s="249"/>
      <c r="BE733" s="249"/>
      <c r="BF733" s="249"/>
      <c r="BG733" s="249"/>
    </row>
    <row r="734" spans="1:59" ht="3"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7.7" customHeight="1" x14ac:dyDescent="0.25">
      <c r="A735" s="244" t="s">
        <v>669</v>
      </c>
      <c r="B735" s="244"/>
      <c r="C735" s="244"/>
      <c r="D735" s="244"/>
      <c r="E735" s="244"/>
      <c r="F735" s="244"/>
      <c r="G735" s="244"/>
      <c r="H735" s="244"/>
      <c r="I735" s="244"/>
      <c r="J735" s="244"/>
      <c r="K735" s="244"/>
      <c r="L735" s="244"/>
      <c r="M735" s="244"/>
      <c r="N735" s="244"/>
      <c r="O735" s="244"/>
      <c r="P735" s="244"/>
      <c r="Q735" s="244"/>
      <c r="R735" s="244"/>
      <c r="S735" s="244"/>
      <c r="T735" s="244"/>
      <c r="U735" s="244"/>
      <c r="V735" s="244"/>
      <c r="W735" s="244"/>
      <c r="X735" s="244"/>
      <c r="Y735" s="244"/>
      <c r="Z735" s="244"/>
      <c r="AA735" s="244"/>
      <c r="AB735" s="244"/>
      <c r="AC735" s="244"/>
      <c r="AD735" s="244"/>
      <c r="AE735" s="244"/>
      <c r="AF735" s="244"/>
      <c r="AG735" s="244"/>
      <c r="AH735" s="244"/>
      <c r="AI735" s="244"/>
      <c r="AJ735" s="244"/>
      <c r="AK735" s="244"/>
      <c r="AL735" s="244"/>
      <c r="AM735" s="244"/>
      <c r="AN735" s="244"/>
      <c r="AO735" s="244"/>
      <c r="AP735" s="244"/>
      <c r="AQ735" s="244"/>
      <c r="AR735" s="244"/>
      <c r="AS735" s="244"/>
      <c r="AT735" s="244"/>
      <c r="AU735" s="244"/>
      <c r="AV735" s="244"/>
      <c r="AW735" s="244"/>
      <c r="AX735" s="244"/>
      <c r="AY735" s="244"/>
      <c r="AZ735" s="244"/>
      <c r="BA735" s="244"/>
      <c r="BB735" s="244"/>
      <c r="BC735" s="244"/>
      <c r="BD735" s="244"/>
      <c r="BE735" s="244"/>
      <c r="BF735" s="244"/>
      <c r="BG735" s="244"/>
    </row>
    <row r="736" spans="1:59" ht="2.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row>
    <row r="737" spans="1:59" ht="20.25" customHeight="1" x14ac:dyDescent="0.25">
      <c r="A737" s="248" t="s">
        <v>253</v>
      </c>
      <c r="B737" s="248"/>
      <c r="C737" s="248"/>
      <c r="D737" s="248"/>
      <c r="E737" s="248"/>
      <c r="F737" s="248"/>
      <c r="G737" s="248"/>
      <c r="H737" s="248"/>
      <c r="I737" s="248"/>
      <c r="J737" s="248"/>
      <c r="K737" s="248"/>
      <c r="L737" s="248"/>
      <c r="M737" s="248"/>
      <c r="N737" s="248"/>
      <c r="O737" s="248"/>
      <c r="P737" s="248"/>
      <c r="Q737" s="248"/>
      <c r="R737" s="248"/>
      <c r="S737" s="248"/>
      <c r="T737" s="248"/>
      <c r="U737" s="248"/>
      <c r="V737" s="248"/>
      <c r="W737" s="248"/>
      <c r="X737" s="248"/>
      <c r="Y737" s="248"/>
      <c r="Z737" s="248"/>
      <c r="AA737" s="248"/>
      <c r="AB737" s="248"/>
      <c r="AC737" s="248"/>
      <c r="AD737" s="248"/>
      <c r="AE737" s="248"/>
      <c r="AF737" s="248"/>
      <c r="AG737" s="248"/>
      <c r="AH737" s="248" t="s">
        <v>423</v>
      </c>
      <c r="AI737" s="248"/>
      <c r="AJ737" s="248"/>
      <c r="AK737" s="248"/>
      <c r="AL737" s="248"/>
      <c r="AM737" s="248"/>
      <c r="AN737" s="248"/>
      <c r="AO737" s="248"/>
      <c r="AP737" s="248"/>
      <c r="AQ737" s="248"/>
      <c r="AR737" s="248"/>
      <c r="AS737" s="248"/>
      <c r="AT737" s="248"/>
      <c r="AU737" s="248"/>
      <c r="AV737" s="248"/>
      <c r="AW737" s="248"/>
      <c r="AX737" s="248" t="s">
        <v>424</v>
      </c>
      <c r="AY737" s="248"/>
      <c r="AZ737" s="248"/>
      <c r="BA737" s="248"/>
      <c r="BB737" s="248"/>
      <c r="BC737" s="248"/>
      <c r="BD737" s="248"/>
      <c r="BE737" s="248"/>
      <c r="BF737" s="248"/>
      <c r="BG737" s="248"/>
    </row>
    <row r="738" spans="1:59" ht="19.5" customHeight="1" x14ac:dyDescent="0.25">
      <c r="A738" s="246" t="s">
        <v>670</v>
      </c>
      <c r="B738" s="246"/>
      <c r="C738" s="246"/>
      <c r="D738" s="246"/>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c r="AA738" s="246"/>
      <c r="AB738" s="246"/>
      <c r="AC738" s="246"/>
      <c r="AD738" s="246"/>
      <c r="AE738" s="246"/>
      <c r="AF738" s="246"/>
      <c r="AG738" s="246"/>
      <c r="AH738" s="247">
        <v>0</v>
      </c>
      <c r="AI738" s="247"/>
      <c r="AJ738" s="247"/>
      <c r="AK738" s="247"/>
      <c r="AL738" s="247"/>
      <c r="AM738" s="247"/>
      <c r="AN738" s="247"/>
      <c r="AO738" s="247"/>
      <c r="AP738" s="247"/>
      <c r="AQ738" s="247"/>
      <c r="AR738" s="247"/>
      <c r="AS738" s="247"/>
      <c r="AT738" s="247"/>
      <c r="AU738" s="247"/>
      <c r="AV738" s="247"/>
      <c r="AW738" s="247"/>
      <c r="AX738" s="247">
        <v>0</v>
      </c>
      <c r="AY738" s="247"/>
      <c r="AZ738" s="247"/>
      <c r="BA738" s="247"/>
      <c r="BB738" s="247"/>
      <c r="BC738" s="247"/>
      <c r="BD738" s="247"/>
      <c r="BE738" s="247"/>
      <c r="BF738" s="247"/>
      <c r="BG738" s="247"/>
    </row>
    <row r="739" spans="1:59" ht="18" customHeight="1" x14ac:dyDescent="0.25">
      <c r="A739" s="242" t="s">
        <v>671</v>
      </c>
      <c r="B739" s="242"/>
      <c r="C739" s="242"/>
      <c r="D739" s="242"/>
      <c r="E739" s="242"/>
      <c r="F739" s="242"/>
      <c r="G739" s="242"/>
      <c r="H739" s="242"/>
      <c r="I739" s="242"/>
      <c r="J739" s="242"/>
      <c r="K739" s="242"/>
      <c r="L739" s="242"/>
      <c r="M739" s="242"/>
      <c r="N739" s="242"/>
      <c r="O739" s="242"/>
      <c r="P739" s="242"/>
      <c r="Q739" s="242"/>
      <c r="R739" s="242"/>
      <c r="S739" s="242"/>
      <c r="T739" s="242"/>
      <c r="U739" s="242"/>
      <c r="V739" s="242"/>
      <c r="W739" s="242"/>
      <c r="X739" s="242"/>
      <c r="Y739" s="242"/>
      <c r="Z739" s="242"/>
      <c r="AA739" s="242"/>
      <c r="AB739" s="242"/>
      <c r="AC739" s="242"/>
      <c r="AD739" s="242"/>
      <c r="AE739" s="242"/>
      <c r="AF739" s="242"/>
      <c r="AG739" s="242"/>
      <c r="AH739" s="243">
        <v>0</v>
      </c>
      <c r="AI739" s="243"/>
      <c r="AJ739" s="243"/>
      <c r="AK739" s="243"/>
      <c r="AL739" s="243"/>
      <c r="AM739" s="243"/>
      <c r="AN739" s="243"/>
      <c r="AO739" s="243"/>
      <c r="AP739" s="243"/>
      <c r="AQ739" s="243"/>
      <c r="AR739" s="243"/>
      <c r="AS739" s="243"/>
      <c r="AT739" s="243"/>
      <c r="AU739" s="243"/>
      <c r="AV739" s="243"/>
      <c r="AW739" s="243"/>
      <c r="AX739" s="243">
        <v>0</v>
      </c>
      <c r="AY739" s="243"/>
      <c r="AZ739" s="243"/>
      <c r="BA739" s="243"/>
      <c r="BB739" s="243"/>
      <c r="BC739" s="243"/>
      <c r="BD739" s="243"/>
      <c r="BE739" s="243"/>
      <c r="BF739" s="243"/>
      <c r="BG739" s="243"/>
    </row>
    <row r="740" spans="1:59" ht="18" customHeight="1" x14ac:dyDescent="0.25">
      <c r="A740" s="242" t="s">
        <v>672</v>
      </c>
      <c r="B740" s="242"/>
      <c r="C740" s="242"/>
      <c r="D740" s="242"/>
      <c r="E740" s="242"/>
      <c r="F740" s="242"/>
      <c r="G740" s="242"/>
      <c r="H740" s="242"/>
      <c r="I740" s="242"/>
      <c r="J740" s="242"/>
      <c r="K740" s="242"/>
      <c r="L740" s="242"/>
      <c r="M740" s="242"/>
      <c r="N740" s="242"/>
      <c r="O740" s="242"/>
      <c r="P740" s="242"/>
      <c r="Q740" s="242"/>
      <c r="R740" s="242"/>
      <c r="S740" s="242"/>
      <c r="T740" s="242"/>
      <c r="U740" s="242"/>
      <c r="V740" s="242"/>
      <c r="W740" s="242"/>
      <c r="X740" s="242"/>
      <c r="Y740" s="242"/>
      <c r="Z740" s="242"/>
      <c r="AA740" s="242"/>
      <c r="AB740" s="242"/>
      <c r="AC740" s="242"/>
      <c r="AD740" s="242"/>
      <c r="AE740" s="242"/>
      <c r="AF740" s="242"/>
      <c r="AG740" s="242"/>
      <c r="AH740" s="243">
        <v>0</v>
      </c>
      <c r="AI740" s="243"/>
      <c r="AJ740" s="243"/>
      <c r="AK740" s="243"/>
      <c r="AL740" s="243"/>
      <c r="AM740" s="243"/>
      <c r="AN740" s="243"/>
      <c r="AO740" s="243"/>
      <c r="AP740" s="243"/>
      <c r="AQ740" s="243"/>
      <c r="AR740" s="243"/>
      <c r="AS740" s="243"/>
      <c r="AT740" s="243"/>
      <c r="AU740" s="243"/>
      <c r="AV740" s="243"/>
      <c r="AW740" s="243"/>
      <c r="AX740" s="243">
        <v>0</v>
      </c>
      <c r="AY740" s="243"/>
      <c r="AZ740" s="243"/>
      <c r="BA740" s="243"/>
      <c r="BB740" s="243"/>
      <c r="BC740" s="243"/>
      <c r="BD740" s="243"/>
      <c r="BE740" s="243"/>
      <c r="BF740" s="243"/>
      <c r="BG740" s="243"/>
    </row>
    <row r="741" spans="1:59" ht="17.7" customHeight="1" x14ac:dyDescent="0.25">
      <c r="A741" s="240" t="s">
        <v>668</v>
      </c>
      <c r="B741" s="240"/>
      <c r="C741" s="240"/>
      <c r="D741" s="240"/>
      <c r="E741" s="240"/>
      <c r="F741" s="240"/>
      <c r="G741" s="240"/>
      <c r="H741" s="240"/>
      <c r="I741" s="240"/>
      <c r="J741" s="240"/>
      <c r="K741" s="240"/>
      <c r="L741" s="240"/>
      <c r="M741" s="240"/>
      <c r="N741" s="240"/>
      <c r="O741" s="240"/>
      <c r="P741" s="240"/>
      <c r="Q741" s="240"/>
      <c r="R741" s="240"/>
      <c r="S741" s="240"/>
      <c r="T741" s="240"/>
      <c r="U741" s="240"/>
      <c r="V741" s="240"/>
      <c r="W741" s="240"/>
      <c r="X741" s="240"/>
      <c r="Y741" s="240"/>
      <c r="Z741" s="240"/>
      <c r="AA741" s="240"/>
      <c r="AB741" s="240"/>
      <c r="AC741" s="240"/>
      <c r="AD741" s="240"/>
      <c r="AE741" s="240"/>
      <c r="AF741" s="240"/>
      <c r="AG741" s="240"/>
      <c r="AH741" s="241">
        <v>0</v>
      </c>
      <c r="AI741" s="241"/>
      <c r="AJ741" s="241"/>
      <c r="AK741" s="241"/>
      <c r="AL741" s="241"/>
      <c r="AM741" s="241"/>
      <c r="AN741" s="241"/>
      <c r="AO741" s="241"/>
      <c r="AP741" s="241"/>
      <c r="AQ741" s="241"/>
      <c r="AR741" s="241"/>
      <c r="AS741" s="241"/>
      <c r="AT741" s="241"/>
      <c r="AU741" s="241"/>
      <c r="AV741" s="241"/>
      <c r="AW741" s="241"/>
      <c r="AX741" s="241">
        <v>0</v>
      </c>
      <c r="AY741" s="241"/>
      <c r="AZ741" s="241"/>
      <c r="BA741" s="241"/>
      <c r="BB741" s="241"/>
      <c r="BC741" s="241"/>
      <c r="BD741" s="241"/>
      <c r="BE741" s="241"/>
      <c r="BF741" s="241"/>
      <c r="BG741" s="241"/>
    </row>
    <row r="742" spans="1:59" ht="16.95" customHeight="1" x14ac:dyDescent="0.25">
      <c r="A742" s="248" t="s">
        <v>259</v>
      </c>
      <c r="B742" s="248"/>
      <c r="C742" s="248"/>
      <c r="D742" s="248"/>
      <c r="E742" s="248"/>
      <c r="F742" s="248"/>
      <c r="G742" s="248"/>
      <c r="H742" s="248"/>
      <c r="I742" s="248"/>
      <c r="J742" s="248"/>
      <c r="K742" s="248"/>
      <c r="L742" s="248"/>
      <c r="M742" s="248"/>
      <c r="N742" s="248"/>
      <c r="O742" s="248"/>
      <c r="P742" s="248"/>
      <c r="Q742" s="248"/>
      <c r="R742" s="248"/>
      <c r="S742" s="248"/>
      <c r="T742" s="248"/>
      <c r="U742" s="248"/>
      <c r="V742" s="248"/>
      <c r="W742" s="248"/>
      <c r="X742" s="248"/>
      <c r="Y742" s="248"/>
      <c r="Z742" s="248"/>
      <c r="AA742" s="248"/>
      <c r="AB742" s="248"/>
      <c r="AC742" s="248"/>
      <c r="AD742" s="248"/>
      <c r="AE742" s="248"/>
      <c r="AF742" s="248"/>
      <c r="AG742" s="248"/>
      <c r="AH742" s="249">
        <v>0</v>
      </c>
      <c r="AI742" s="249"/>
      <c r="AJ742" s="249"/>
      <c r="AK742" s="249"/>
      <c r="AL742" s="249"/>
      <c r="AM742" s="249"/>
      <c r="AN742" s="249"/>
      <c r="AO742" s="249"/>
      <c r="AP742" s="249"/>
      <c r="AQ742" s="249"/>
      <c r="AR742" s="249"/>
      <c r="AS742" s="249"/>
      <c r="AT742" s="249"/>
      <c r="AU742" s="249"/>
      <c r="AV742" s="249"/>
      <c r="AW742" s="249"/>
      <c r="AX742" s="249">
        <v>0</v>
      </c>
      <c r="AY742" s="249"/>
      <c r="AZ742" s="249"/>
      <c r="BA742" s="249"/>
      <c r="BB742" s="249"/>
      <c r="BC742" s="249"/>
      <c r="BD742" s="249"/>
      <c r="BE742" s="249"/>
      <c r="BF742" s="249"/>
      <c r="BG742" s="249"/>
    </row>
    <row r="743" spans="1:59" ht="8.8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7.7" customHeight="1" x14ac:dyDescent="0.25">
      <c r="A744" s="244" t="s">
        <v>673</v>
      </c>
      <c r="B744" s="244"/>
      <c r="C744" s="244"/>
      <c r="D744" s="244"/>
      <c r="E744" s="244"/>
      <c r="F744" s="244"/>
      <c r="G744" s="244"/>
      <c r="H744" s="244"/>
      <c r="I744" s="244"/>
      <c r="J744" s="244"/>
      <c r="K744" s="244"/>
      <c r="L744" s="244"/>
      <c r="M744" s="244"/>
      <c r="N744" s="244"/>
      <c r="O744" s="244"/>
      <c r="P744" s="244"/>
      <c r="Q744" s="244"/>
      <c r="R744" s="244"/>
      <c r="S744" s="244"/>
      <c r="T744" s="244"/>
      <c r="U744" s="244"/>
      <c r="V744" s="244"/>
      <c r="W744" s="244"/>
      <c r="X744" s="244"/>
      <c r="Y744" s="244"/>
      <c r="Z744" s="244"/>
      <c r="AA744" s="244"/>
      <c r="AB744" s="244"/>
      <c r="AC744" s="244"/>
      <c r="AD744" s="244"/>
      <c r="AE744" s="244"/>
      <c r="AF744" s="244"/>
      <c r="AG744" s="244"/>
      <c r="AH744" s="244"/>
      <c r="AI744" s="244"/>
      <c r="AJ744" s="244"/>
      <c r="AK744" s="244"/>
      <c r="AL744" s="244"/>
      <c r="AM744" s="244"/>
      <c r="AN744" s="244"/>
      <c r="AO744" s="244"/>
      <c r="AP744" s="244"/>
      <c r="AQ744" s="244"/>
      <c r="AR744" s="244"/>
      <c r="AS744" s="244"/>
      <c r="AT744" s="244"/>
      <c r="AU744" s="244"/>
      <c r="AV744" s="244"/>
      <c r="AW744" s="244"/>
      <c r="AX744" s="244"/>
      <c r="AY744" s="244"/>
      <c r="AZ744" s="244"/>
      <c r="BA744" s="244"/>
      <c r="BB744" s="244"/>
      <c r="BC744" s="244"/>
      <c r="BD744" s="244"/>
      <c r="BE744" s="244"/>
      <c r="BF744" s="244"/>
      <c r="BG744" s="244"/>
    </row>
    <row r="745" spans="1:59" ht="2.8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row>
    <row r="746" spans="1:59" ht="21" customHeight="1" x14ac:dyDescent="0.25">
      <c r="A746" s="245" t="s">
        <v>253</v>
      </c>
      <c r="B746" s="245"/>
      <c r="C746" s="245"/>
      <c r="D746" s="245"/>
      <c r="E746" s="245"/>
      <c r="F746" s="245"/>
      <c r="G746" s="245"/>
      <c r="H746" s="245"/>
      <c r="I746" s="245"/>
      <c r="J746" s="245"/>
      <c r="K746" s="245"/>
      <c r="L746" s="245"/>
      <c r="M746" s="245"/>
      <c r="N746" s="245"/>
      <c r="O746" s="245"/>
      <c r="P746" s="245"/>
      <c r="Q746" s="245"/>
      <c r="R746" s="245"/>
      <c r="S746" s="245"/>
      <c r="T746" s="245"/>
      <c r="U746" s="245"/>
      <c r="V746" s="245"/>
      <c r="W746" s="245"/>
      <c r="X746" s="245"/>
      <c r="Y746" s="245"/>
      <c r="Z746" s="245"/>
      <c r="AA746" s="245"/>
      <c r="AB746" s="245"/>
      <c r="AC746" s="245"/>
      <c r="AD746" s="245"/>
      <c r="AE746" s="245"/>
      <c r="AF746" s="245"/>
      <c r="AG746" s="245"/>
      <c r="AH746" s="245" t="s">
        <v>423</v>
      </c>
      <c r="AI746" s="245"/>
      <c r="AJ746" s="245"/>
      <c r="AK746" s="245"/>
      <c r="AL746" s="245"/>
      <c r="AM746" s="245"/>
      <c r="AN746" s="245"/>
      <c r="AO746" s="245"/>
      <c r="AP746" s="245"/>
      <c r="AQ746" s="245"/>
      <c r="AR746" s="245"/>
      <c r="AS746" s="245"/>
      <c r="AT746" s="245"/>
      <c r="AU746" s="245"/>
      <c r="AV746" s="245"/>
      <c r="AW746" s="245"/>
      <c r="AX746" s="245" t="s">
        <v>424</v>
      </c>
      <c r="AY746" s="245"/>
      <c r="AZ746" s="245"/>
      <c r="BA746" s="245"/>
      <c r="BB746" s="245"/>
      <c r="BC746" s="245"/>
      <c r="BD746" s="245"/>
      <c r="BE746" s="245"/>
      <c r="BF746" s="245"/>
      <c r="BG746" s="245"/>
    </row>
    <row r="747" spans="1:59" ht="17.7" customHeight="1" x14ac:dyDescent="0.25">
      <c r="A747" s="246" t="s">
        <v>674</v>
      </c>
      <c r="B747" s="246"/>
      <c r="C747" s="246"/>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7">
        <v>0</v>
      </c>
      <c r="AI747" s="247"/>
      <c r="AJ747" s="247"/>
      <c r="AK747" s="247"/>
      <c r="AL747" s="247"/>
      <c r="AM747" s="247"/>
      <c r="AN747" s="247"/>
      <c r="AO747" s="247"/>
      <c r="AP747" s="247"/>
      <c r="AQ747" s="247"/>
      <c r="AR747" s="247"/>
      <c r="AS747" s="247"/>
      <c r="AT747" s="247"/>
      <c r="AU747" s="247"/>
      <c r="AV747" s="247"/>
      <c r="AW747" s="247"/>
      <c r="AX747" s="247">
        <v>0</v>
      </c>
      <c r="AY747" s="247"/>
      <c r="AZ747" s="247"/>
      <c r="BA747" s="247"/>
      <c r="BB747" s="247"/>
      <c r="BC747" s="247"/>
      <c r="BD747" s="247"/>
      <c r="BE747" s="247"/>
      <c r="BF747" s="247"/>
      <c r="BG747" s="247"/>
    </row>
    <row r="748" spans="1:59" ht="16.95" customHeight="1" x14ac:dyDescent="0.25">
      <c r="A748" s="242" t="s">
        <v>675</v>
      </c>
      <c r="B748" s="242"/>
      <c r="C748" s="242"/>
      <c r="D748" s="242"/>
      <c r="E748" s="242"/>
      <c r="F748" s="242"/>
      <c r="G748" s="242"/>
      <c r="H748" s="242"/>
      <c r="I748" s="242"/>
      <c r="J748" s="242"/>
      <c r="K748" s="242"/>
      <c r="L748" s="242"/>
      <c r="M748" s="242"/>
      <c r="N748" s="242"/>
      <c r="O748" s="242"/>
      <c r="P748" s="242"/>
      <c r="Q748" s="242"/>
      <c r="R748" s="242"/>
      <c r="S748" s="242"/>
      <c r="T748" s="242"/>
      <c r="U748" s="242"/>
      <c r="V748" s="242"/>
      <c r="W748" s="242"/>
      <c r="X748" s="242"/>
      <c r="Y748" s="242"/>
      <c r="Z748" s="242"/>
      <c r="AA748" s="242"/>
      <c r="AB748" s="242"/>
      <c r="AC748" s="242"/>
      <c r="AD748" s="242"/>
      <c r="AE748" s="242"/>
      <c r="AF748" s="242"/>
      <c r="AG748" s="242"/>
      <c r="AH748" s="243">
        <v>0</v>
      </c>
      <c r="AI748" s="243"/>
      <c r="AJ748" s="243"/>
      <c r="AK748" s="243"/>
      <c r="AL748" s="243"/>
      <c r="AM748" s="243"/>
      <c r="AN748" s="243"/>
      <c r="AO748" s="243"/>
      <c r="AP748" s="243"/>
      <c r="AQ748" s="243"/>
      <c r="AR748" s="243"/>
      <c r="AS748" s="243"/>
      <c r="AT748" s="243"/>
      <c r="AU748" s="243"/>
      <c r="AV748" s="243"/>
      <c r="AW748" s="243"/>
      <c r="AX748" s="243">
        <v>0</v>
      </c>
      <c r="AY748" s="243"/>
      <c r="AZ748" s="243"/>
      <c r="BA748" s="243"/>
      <c r="BB748" s="243"/>
      <c r="BC748" s="243"/>
      <c r="BD748" s="243"/>
      <c r="BE748" s="243"/>
      <c r="BF748" s="243"/>
      <c r="BG748" s="243"/>
    </row>
    <row r="749" spans="1:59" ht="17.7" customHeight="1" x14ac:dyDescent="0.25">
      <c r="A749" s="242" t="s">
        <v>676</v>
      </c>
      <c r="B749" s="242"/>
      <c r="C749" s="242"/>
      <c r="D749" s="242"/>
      <c r="E749" s="242"/>
      <c r="F749" s="242"/>
      <c r="G749" s="242"/>
      <c r="H749" s="242"/>
      <c r="I749" s="242"/>
      <c r="J749" s="242"/>
      <c r="K749" s="242"/>
      <c r="L749" s="242"/>
      <c r="M749" s="242"/>
      <c r="N749" s="242"/>
      <c r="O749" s="242"/>
      <c r="P749" s="242"/>
      <c r="Q749" s="242"/>
      <c r="R749" s="242"/>
      <c r="S749" s="242"/>
      <c r="T749" s="242"/>
      <c r="U749" s="242"/>
      <c r="V749" s="242"/>
      <c r="W749" s="242"/>
      <c r="X749" s="242"/>
      <c r="Y749" s="242"/>
      <c r="Z749" s="242"/>
      <c r="AA749" s="242"/>
      <c r="AB749" s="242"/>
      <c r="AC749" s="242"/>
      <c r="AD749" s="242"/>
      <c r="AE749" s="242"/>
      <c r="AF749" s="242"/>
      <c r="AG749" s="242"/>
      <c r="AH749" s="243">
        <v>0</v>
      </c>
      <c r="AI749" s="243"/>
      <c r="AJ749" s="243"/>
      <c r="AK749" s="243"/>
      <c r="AL749" s="243"/>
      <c r="AM749" s="243"/>
      <c r="AN749" s="243"/>
      <c r="AO749" s="243"/>
      <c r="AP749" s="243"/>
      <c r="AQ749" s="243"/>
      <c r="AR749" s="243"/>
      <c r="AS749" s="243"/>
      <c r="AT749" s="243"/>
      <c r="AU749" s="243"/>
      <c r="AV749" s="243"/>
      <c r="AW749" s="243"/>
      <c r="AX749" s="243">
        <v>0</v>
      </c>
      <c r="AY749" s="243"/>
      <c r="AZ749" s="243"/>
      <c r="BA749" s="243"/>
      <c r="BB749" s="243"/>
      <c r="BC749" s="243"/>
      <c r="BD749" s="243"/>
      <c r="BE749" s="243"/>
      <c r="BF749" s="243"/>
      <c r="BG749" s="243"/>
    </row>
    <row r="750" spans="1:59" ht="17.7" customHeight="1" x14ac:dyDescent="0.25">
      <c r="A750" s="242" t="s">
        <v>677</v>
      </c>
      <c r="B750" s="242"/>
      <c r="C750" s="242"/>
      <c r="D750" s="242"/>
      <c r="E750" s="242"/>
      <c r="F750" s="242"/>
      <c r="G750" s="242"/>
      <c r="H750" s="242"/>
      <c r="I750" s="242"/>
      <c r="J750" s="242"/>
      <c r="K750" s="242"/>
      <c r="L750" s="242"/>
      <c r="M750" s="242"/>
      <c r="N750" s="242"/>
      <c r="O750" s="242"/>
      <c r="P750" s="242"/>
      <c r="Q750" s="242"/>
      <c r="R750" s="242"/>
      <c r="S750" s="242"/>
      <c r="T750" s="242"/>
      <c r="U750" s="242"/>
      <c r="V750" s="242"/>
      <c r="W750" s="242"/>
      <c r="X750" s="242"/>
      <c r="Y750" s="242"/>
      <c r="Z750" s="242"/>
      <c r="AA750" s="242"/>
      <c r="AB750" s="242"/>
      <c r="AC750" s="242"/>
      <c r="AD750" s="242"/>
      <c r="AE750" s="242"/>
      <c r="AF750" s="242"/>
      <c r="AG750" s="242"/>
      <c r="AH750" s="243">
        <v>0</v>
      </c>
      <c r="AI750" s="243"/>
      <c r="AJ750" s="243"/>
      <c r="AK750" s="243"/>
      <c r="AL750" s="243"/>
      <c r="AM750" s="243"/>
      <c r="AN750" s="243"/>
      <c r="AO750" s="243"/>
      <c r="AP750" s="243"/>
      <c r="AQ750" s="243"/>
      <c r="AR750" s="243"/>
      <c r="AS750" s="243"/>
      <c r="AT750" s="243"/>
      <c r="AU750" s="243"/>
      <c r="AV750" s="243"/>
      <c r="AW750" s="243"/>
      <c r="AX750" s="243">
        <v>0</v>
      </c>
      <c r="AY750" s="243"/>
      <c r="AZ750" s="243"/>
      <c r="BA750" s="243"/>
      <c r="BB750" s="243"/>
      <c r="BC750" s="243"/>
      <c r="BD750" s="243"/>
      <c r="BE750" s="243"/>
      <c r="BF750" s="243"/>
      <c r="BG750" s="243"/>
    </row>
    <row r="751" spans="1:59" ht="16.95" customHeight="1" x14ac:dyDescent="0.25">
      <c r="A751" s="242" t="s">
        <v>678</v>
      </c>
      <c r="B751" s="242"/>
      <c r="C751" s="242"/>
      <c r="D751" s="242"/>
      <c r="E751" s="242"/>
      <c r="F751" s="242"/>
      <c r="G751" s="242"/>
      <c r="H751" s="242"/>
      <c r="I751" s="242"/>
      <c r="J751" s="242"/>
      <c r="K751" s="242"/>
      <c r="L751" s="242"/>
      <c r="M751" s="242"/>
      <c r="N751" s="242"/>
      <c r="O751" s="242"/>
      <c r="P751" s="242"/>
      <c r="Q751" s="242"/>
      <c r="R751" s="242"/>
      <c r="S751" s="242"/>
      <c r="T751" s="242"/>
      <c r="U751" s="242"/>
      <c r="V751" s="242"/>
      <c r="W751" s="242"/>
      <c r="X751" s="242"/>
      <c r="Y751" s="242"/>
      <c r="Z751" s="242"/>
      <c r="AA751" s="242"/>
      <c r="AB751" s="242"/>
      <c r="AC751" s="242"/>
      <c r="AD751" s="242"/>
      <c r="AE751" s="242"/>
      <c r="AF751" s="242"/>
      <c r="AG751" s="242"/>
      <c r="AH751" s="243">
        <v>0</v>
      </c>
      <c r="AI751" s="243"/>
      <c r="AJ751" s="243"/>
      <c r="AK751" s="243"/>
      <c r="AL751" s="243"/>
      <c r="AM751" s="243"/>
      <c r="AN751" s="243"/>
      <c r="AO751" s="243"/>
      <c r="AP751" s="243"/>
      <c r="AQ751" s="243"/>
      <c r="AR751" s="243"/>
      <c r="AS751" s="243"/>
      <c r="AT751" s="243"/>
      <c r="AU751" s="243"/>
      <c r="AV751" s="243"/>
      <c r="AW751" s="243"/>
      <c r="AX751" s="243">
        <v>0</v>
      </c>
      <c r="AY751" s="243"/>
      <c r="AZ751" s="243"/>
      <c r="BA751" s="243"/>
      <c r="BB751" s="243"/>
      <c r="BC751" s="243"/>
      <c r="BD751" s="243"/>
      <c r="BE751" s="243"/>
      <c r="BF751" s="243"/>
      <c r="BG751" s="243"/>
    </row>
    <row r="752" spans="1:59" ht="17.7" customHeight="1" x14ac:dyDescent="0.25">
      <c r="A752" s="242" t="s">
        <v>679</v>
      </c>
      <c r="B752" s="242"/>
      <c r="C752" s="242"/>
      <c r="D752" s="242"/>
      <c r="E752" s="242"/>
      <c r="F752" s="242"/>
      <c r="G752" s="242"/>
      <c r="H752" s="242"/>
      <c r="I752" s="242"/>
      <c r="J752" s="242"/>
      <c r="K752" s="242"/>
      <c r="L752" s="242"/>
      <c r="M752" s="242"/>
      <c r="N752" s="242"/>
      <c r="O752" s="242"/>
      <c r="P752" s="242"/>
      <c r="Q752" s="242"/>
      <c r="R752" s="242"/>
      <c r="S752" s="242"/>
      <c r="T752" s="242"/>
      <c r="U752" s="242"/>
      <c r="V752" s="242"/>
      <c r="W752" s="242"/>
      <c r="X752" s="242"/>
      <c r="Y752" s="242"/>
      <c r="Z752" s="242"/>
      <c r="AA752" s="242"/>
      <c r="AB752" s="242"/>
      <c r="AC752" s="242"/>
      <c r="AD752" s="242"/>
      <c r="AE752" s="242"/>
      <c r="AF752" s="242"/>
      <c r="AG752" s="242"/>
      <c r="AH752" s="243">
        <v>0</v>
      </c>
      <c r="AI752" s="243"/>
      <c r="AJ752" s="243"/>
      <c r="AK752" s="243"/>
      <c r="AL752" s="243"/>
      <c r="AM752" s="243"/>
      <c r="AN752" s="243"/>
      <c r="AO752" s="243"/>
      <c r="AP752" s="243"/>
      <c r="AQ752" s="243"/>
      <c r="AR752" s="243"/>
      <c r="AS752" s="243"/>
      <c r="AT752" s="243"/>
      <c r="AU752" s="243"/>
      <c r="AV752" s="243"/>
      <c r="AW752" s="243"/>
      <c r="AX752" s="243">
        <v>0</v>
      </c>
      <c r="AY752" s="243"/>
      <c r="AZ752" s="243"/>
      <c r="BA752" s="243"/>
      <c r="BB752" s="243"/>
      <c r="BC752" s="243"/>
      <c r="BD752" s="243"/>
      <c r="BE752" s="243"/>
      <c r="BF752" s="243"/>
      <c r="BG752" s="243"/>
    </row>
    <row r="753" spans="1:59" ht="17.7" customHeight="1" x14ac:dyDescent="0.25">
      <c r="A753" s="242" t="s">
        <v>680</v>
      </c>
      <c r="B753" s="242"/>
      <c r="C753" s="242"/>
      <c r="D753" s="242"/>
      <c r="E753" s="242"/>
      <c r="F753" s="242"/>
      <c r="G753" s="242"/>
      <c r="H753" s="242"/>
      <c r="I753" s="242"/>
      <c r="J753" s="242"/>
      <c r="K753" s="242"/>
      <c r="L753" s="242"/>
      <c r="M753" s="242"/>
      <c r="N753" s="242"/>
      <c r="O753" s="242"/>
      <c r="P753" s="242"/>
      <c r="Q753" s="242"/>
      <c r="R753" s="242"/>
      <c r="S753" s="242"/>
      <c r="T753" s="242"/>
      <c r="U753" s="242"/>
      <c r="V753" s="242"/>
      <c r="W753" s="242"/>
      <c r="X753" s="242"/>
      <c r="Y753" s="242"/>
      <c r="Z753" s="242"/>
      <c r="AA753" s="242"/>
      <c r="AB753" s="242"/>
      <c r="AC753" s="242"/>
      <c r="AD753" s="242"/>
      <c r="AE753" s="242"/>
      <c r="AF753" s="242"/>
      <c r="AG753" s="242"/>
      <c r="AH753" s="243">
        <v>0</v>
      </c>
      <c r="AI753" s="243"/>
      <c r="AJ753" s="243"/>
      <c r="AK753" s="243"/>
      <c r="AL753" s="243"/>
      <c r="AM753" s="243"/>
      <c r="AN753" s="243"/>
      <c r="AO753" s="243"/>
      <c r="AP753" s="243"/>
      <c r="AQ753" s="243"/>
      <c r="AR753" s="243"/>
      <c r="AS753" s="243"/>
      <c r="AT753" s="243"/>
      <c r="AU753" s="243"/>
      <c r="AV753" s="243"/>
      <c r="AW753" s="243"/>
      <c r="AX753" s="243">
        <v>0</v>
      </c>
      <c r="AY753" s="243"/>
      <c r="AZ753" s="243"/>
      <c r="BA753" s="243"/>
      <c r="BB753" s="243"/>
      <c r="BC753" s="243"/>
      <c r="BD753" s="243"/>
      <c r="BE753" s="243"/>
      <c r="BF753" s="243"/>
      <c r="BG753" s="243"/>
    </row>
    <row r="754" spans="1:59" ht="16.95" customHeight="1" x14ac:dyDescent="0.25">
      <c r="A754" s="242" t="s">
        <v>681</v>
      </c>
      <c r="B754" s="242"/>
      <c r="C754" s="242"/>
      <c r="D754" s="242"/>
      <c r="E754" s="242"/>
      <c r="F754" s="242"/>
      <c r="G754" s="242"/>
      <c r="H754" s="242"/>
      <c r="I754" s="242"/>
      <c r="J754" s="242"/>
      <c r="K754" s="242"/>
      <c r="L754" s="242"/>
      <c r="M754" s="242"/>
      <c r="N754" s="242"/>
      <c r="O754" s="242"/>
      <c r="P754" s="242"/>
      <c r="Q754" s="242"/>
      <c r="R754" s="242"/>
      <c r="S754" s="242"/>
      <c r="T754" s="242"/>
      <c r="U754" s="242"/>
      <c r="V754" s="242"/>
      <c r="W754" s="242"/>
      <c r="X754" s="242"/>
      <c r="Y754" s="242"/>
      <c r="Z754" s="242"/>
      <c r="AA754" s="242"/>
      <c r="AB754" s="242"/>
      <c r="AC754" s="242"/>
      <c r="AD754" s="242"/>
      <c r="AE754" s="242"/>
      <c r="AF754" s="242"/>
      <c r="AG754" s="242"/>
      <c r="AH754" s="243">
        <v>0</v>
      </c>
      <c r="AI754" s="243"/>
      <c r="AJ754" s="243"/>
      <c r="AK754" s="243"/>
      <c r="AL754" s="243"/>
      <c r="AM754" s="243"/>
      <c r="AN754" s="243"/>
      <c r="AO754" s="243"/>
      <c r="AP754" s="243"/>
      <c r="AQ754" s="243"/>
      <c r="AR754" s="243"/>
      <c r="AS754" s="243"/>
      <c r="AT754" s="243"/>
      <c r="AU754" s="243"/>
      <c r="AV754" s="243"/>
      <c r="AW754" s="243"/>
      <c r="AX754" s="243">
        <v>0</v>
      </c>
      <c r="AY754" s="243"/>
      <c r="AZ754" s="243"/>
      <c r="BA754" s="243"/>
      <c r="BB754" s="243"/>
      <c r="BC754" s="243"/>
      <c r="BD754" s="243"/>
      <c r="BE754" s="243"/>
      <c r="BF754" s="243"/>
      <c r="BG754" s="243"/>
    </row>
    <row r="755" spans="1:59" ht="17.7" customHeight="1" x14ac:dyDescent="0.25">
      <c r="A755" s="242" t="s">
        <v>682</v>
      </c>
      <c r="B755" s="242"/>
      <c r="C755" s="242"/>
      <c r="D755" s="242"/>
      <c r="E755" s="242"/>
      <c r="F755" s="242"/>
      <c r="G755" s="242"/>
      <c r="H755" s="242"/>
      <c r="I755" s="242"/>
      <c r="J755" s="242"/>
      <c r="K755" s="242"/>
      <c r="L755" s="242"/>
      <c r="M755" s="242"/>
      <c r="N755" s="242"/>
      <c r="O755" s="242"/>
      <c r="P755" s="242"/>
      <c r="Q755" s="242"/>
      <c r="R755" s="242"/>
      <c r="S755" s="242"/>
      <c r="T755" s="242"/>
      <c r="U755" s="242"/>
      <c r="V755" s="242"/>
      <c r="W755" s="242"/>
      <c r="X755" s="242"/>
      <c r="Y755" s="242"/>
      <c r="Z755" s="242"/>
      <c r="AA755" s="242"/>
      <c r="AB755" s="242"/>
      <c r="AC755" s="242"/>
      <c r="AD755" s="242"/>
      <c r="AE755" s="242"/>
      <c r="AF755" s="242"/>
      <c r="AG755" s="242"/>
      <c r="AH755" s="243">
        <v>0</v>
      </c>
      <c r="AI755" s="243"/>
      <c r="AJ755" s="243"/>
      <c r="AK755" s="243"/>
      <c r="AL755" s="243"/>
      <c r="AM755" s="243"/>
      <c r="AN755" s="243"/>
      <c r="AO755" s="243"/>
      <c r="AP755" s="243"/>
      <c r="AQ755" s="243"/>
      <c r="AR755" s="243"/>
      <c r="AS755" s="243"/>
      <c r="AT755" s="243"/>
      <c r="AU755" s="243"/>
      <c r="AV755" s="243"/>
      <c r="AW755" s="243"/>
      <c r="AX755" s="243">
        <v>0</v>
      </c>
      <c r="AY755" s="243"/>
      <c r="AZ755" s="243"/>
      <c r="BA755" s="243"/>
      <c r="BB755" s="243"/>
      <c r="BC755" s="243"/>
      <c r="BD755" s="243"/>
      <c r="BE755" s="243"/>
      <c r="BF755" s="243"/>
      <c r="BG755" s="243"/>
    </row>
    <row r="756" spans="1:59" ht="16.95" customHeight="1" x14ac:dyDescent="0.25">
      <c r="A756" s="240" t="s">
        <v>683</v>
      </c>
      <c r="B756" s="240"/>
      <c r="C756" s="240"/>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1">
        <v>0</v>
      </c>
      <c r="AI756" s="241"/>
      <c r="AJ756" s="241"/>
      <c r="AK756" s="241"/>
      <c r="AL756" s="241"/>
      <c r="AM756" s="241"/>
      <c r="AN756" s="241"/>
      <c r="AO756" s="241"/>
      <c r="AP756" s="241"/>
      <c r="AQ756" s="241"/>
      <c r="AR756" s="241"/>
      <c r="AS756" s="241"/>
      <c r="AT756" s="241"/>
      <c r="AU756" s="241"/>
      <c r="AV756" s="241"/>
      <c r="AW756" s="241"/>
      <c r="AX756" s="241">
        <v>0</v>
      </c>
      <c r="AY756" s="241"/>
      <c r="AZ756" s="241"/>
      <c r="BA756" s="241"/>
      <c r="BB756" s="241"/>
      <c r="BC756" s="241"/>
      <c r="BD756" s="241"/>
      <c r="BE756" s="241"/>
      <c r="BF756" s="241"/>
      <c r="BG756" s="241"/>
    </row>
    <row r="757" spans="1:59" ht="5.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7.7" customHeight="1" x14ac:dyDescent="0.25">
      <c r="A758" s="244" t="s">
        <v>684</v>
      </c>
      <c r="B758" s="244"/>
      <c r="C758" s="244"/>
      <c r="D758" s="244"/>
      <c r="E758" s="244"/>
      <c r="F758" s="244"/>
      <c r="G758" s="244"/>
      <c r="H758" s="244"/>
      <c r="I758" s="244"/>
      <c r="J758" s="244"/>
      <c r="K758" s="244"/>
      <c r="L758" s="244"/>
      <c r="M758" s="244"/>
      <c r="N758" s="244"/>
      <c r="O758" s="244"/>
      <c r="P758" s="244"/>
      <c r="Q758" s="244"/>
      <c r="R758" s="244"/>
      <c r="S758" s="244"/>
      <c r="T758" s="244"/>
      <c r="U758" s="244"/>
      <c r="V758" s="244"/>
      <c r="W758" s="244"/>
      <c r="X758" s="244"/>
      <c r="Y758" s="244"/>
      <c r="Z758" s="244"/>
      <c r="AA758" s="244"/>
      <c r="AB758" s="244"/>
      <c r="AC758" s="244"/>
      <c r="AD758" s="244"/>
      <c r="AE758" s="244"/>
      <c r="AF758" s="244"/>
      <c r="AG758" s="244"/>
      <c r="AH758" s="244"/>
      <c r="AI758" s="244"/>
      <c r="AJ758" s="244"/>
      <c r="AK758" s="244"/>
      <c r="AL758" s="244"/>
      <c r="AM758" s="244"/>
      <c r="AN758" s="244"/>
      <c r="AO758" s="244"/>
      <c r="AP758" s="244"/>
      <c r="AQ758" s="244"/>
      <c r="AR758" s="244"/>
      <c r="AS758" s="244"/>
      <c r="AT758" s="244"/>
      <c r="AU758" s="244"/>
      <c r="AV758" s="244"/>
      <c r="AW758" s="244"/>
      <c r="AX758" s="244"/>
      <c r="AY758" s="244"/>
      <c r="AZ758" s="244"/>
      <c r="BA758" s="244"/>
      <c r="BB758" s="244"/>
      <c r="BC758" s="244"/>
      <c r="BD758" s="244"/>
      <c r="BE758" s="244"/>
      <c r="BF758" s="244"/>
      <c r="BG758" s="244"/>
    </row>
    <row r="759" spans="1:59" ht="2.8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row>
    <row r="760" spans="1:59" ht="19.5" customHeight="1" x14ac:dyDescent="0.25">
      <c r="A760" s="245" t="s">
        <v>253</v>
      </c>
      <c r="B760" s="245"/>
      <c r="C760" s="245"/>
      <c r="D760" s="245"/>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c r="AA760" s="245"/>
      <c r="AB760" s="245"/>
      <c r="AC760" s="245"/>
      <c r="AD760" s="245"/>
      <c r="AE760" s="245"/>
      <c r="AF760" s="245"/>
      <c r="AG760" s="245"/>
      <c r="AH760" s="245" t="s">
        <v>423</v>
      </c>
      <c r="AI760" s="245"/>
      <c r="AJ760" s="245"/>
      <c r="AK760" s="245"/>
      <c r="AL760" s="245"/>
      <c r="AM760" s="245"/>
      <c r="AN760" s="245"/>
      <c r="AO760" s="245"/>
      <c r="AP760" s="245"/>
      <c r="AQ760" s="245"/>
      <c r="AR760" s="245"/>
      <c r="AS760" s="245"/>
      <c r="AT760" s="245"/>
      <c r="AU760" s="245"/>
      <c r="AV760" s="245"/>
      <c r="AW760" s="245"/>
      <c r="AX760" s="245" t="s">
        <v>424</v>
      </c>
      <c r="AY760" s="245"/>
      <c r="AZ760" s="245"/>
      <c r="BA760" s="245"/>
      <c r="BB760" s="245"/>
      <c r="BC760" s="245"/>
      <c r="BD760" s="245"/>
      <c r="BE760" s="245"/>
      <c r="BF760" s="245"/>
      <c r="BG760" s="245"/>
    </row>
    <row r="761" spans="1:59" ht="17.7" customHeight="1" x14ac:dyDescent="0.25">
      <c r="A761" s="246" t="s">
        <v>685</v>
      </c>
      <c r="B761" s="246"/>
      <c r="C761" s="24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c r="AA761" s="246"/>
      <c r="AB761" s="246"/>
      <c r="AC761" s="246"/>
      <c r="AD761" s="246"/>
      <c r="AE761" s="246"/>
      <c r="AF761" s="246"/>
      <c r="AG761" s="246"/>
      <c r="AH761" s="247">
        <v>0</v>
      </c>
      <c r="AI761" s="247"/>
      <c r="AJ761" s="247"/>
      <c r="AK761" s="247"/>
      <c r="AL761" s="247"/>
      <c r="AM761" s="247"/>
      <c r="AN761" s="247"/>
      <c r="AO761" s="247"/>
      <c r="AP761" s="247"/>
      <c r="AQ761" s="247"/>
      <c r="AR761" s="247"/>
      <c r="AS761" s="247"/>
      <c r="AT761" s="247"/>
      <c r="AU761" s="247"/>
      <c r="AV761" s="247"/>
      <c r="AW761" s="247"/>
      <c r="AX761" s="247">
        <v>0</v>
      </c>
      <c r="AY761" s="247"/>
      <c r="AZ761" s="247"/>
      <c r="BA761" s="247"/>
      <c r="BB761" s="247"/>
      <c r="BC761" s="247"/>
      <c r="BD761" s="247"/>
      <c r="BE761" s="247"/>
      <c r="BF761" s="247"/>
      <c r="BG761" s="247"/>
    </row>
    <row r="762" spans="1:59" ht="17.7" customHeight="1" x14ac:dyDescent="0.25">
      <c r="A762" s="242" t="s">
        <v>686</v>
      </c>
      <c r="B762" s="242"/>
      <c r="C762" s="242"/>
      <c r="D762" s="242"/>
      <c r="E762" s="242"/>
      <c r="F762" s="242"/>
      <c r="G762" s="242"/>
      <c r="H762" s="242"/>
      <c r="I762" s="242"/>
      <c r="J762" s="242"/>
      <c r="K762" s="242"/>
      <c r="L762" s="242"/>
      <c r="M762" s="242"/>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3">
        <v>0</v>
      </c>
      <c r="AI762" s="243"/>
      <c r="AJ762" s="243"/>
      <c r="AK762" s="243"/>
      <c r="AL762" s="243"/>
      <c r="AM762" s="243"/>
      <c r="AN762" s="243"/>
      <c r="AO762" s="243"/>
      <c r="AP762" s="243"/>
      <c r="AQ762" s="243"/>
      <c r="AR762" s="243"/>
      <c r="AS762" s="243"/>
      <c r="AT762" s="243"/>
      <c r="AU762" s="243"/>
      <c r="AV762" s="243"/>
      <c r="AW762" s="243"/>
      <c r="AX762" s="243">
        <v>0</v>
      </c>
      <c r="AY762" s="243"/>
      <c r="AZ762" s="243"/>
      <c r="BA762" s="243"/>
      <c r="BB762" s="243"/>
      <c r="BC762" s="243"/>
      <c r="BD762" s="243"/>
      <c r="BE762" s="243"/>
      <c r="BF762" s="243"/>
      <c r="BG762" s="243"/>
    </row>
    <row r="763" spans="1:59" ht="16.95" customHeight="1" x14ac:dyDescent="0.25">
      <c r="A763" s="242" t="s">
        <v>687</v>
      </c>
      <c r="B763" s="242"/>
      <c r="C763" s="242"/>
      <c r="D763" s="242"/>
      <c r="E763" s="242"/>
      <c r="F763" s="242"/>
      <c r="G763" s="242"/>
      <c r="H763" s="242"/>
      <c r="I763" s="242"/>
      <c r="J763" s="242"/>
      <c r="K763" s="242"/>
      <c r="L763" s="242"/>
      <c r="M763" s="242"/>
      <c r="N763" s="242"/>
      <c r="O763" s="242"/>
      <c r="P763" s="242"/>
      <c r="Q763" s="242"/>
      <c r="R763" s="242"/>
      <c r="S763" s="242"/>
      <c r="T763" s="242"/>
      <c r="U763" s="242"/>
      <c r="V763" s="242"/>
      <c r="W763" s="242"/>
      <c r="X763" s="242"/>
      <c r="Y763" s="242"/>
      <c r="Z763" s="242"/>
      <c r="AA763" s="242"/>
      <c r="AB763" s="242"/>
      <c r="AC763" s="242"/>
      <c r="AD763" s="242"/>
      <c r="AE763" s="242"/>
      <c r="AF763" s="242"/>
      <c r="AG763" s="242"/>
      <c r="AH763" s="243">
        <v>0</v>
      </c>
      <c r="AI763" s="243"/>
      <c r="AJ763" s="243"/>
      <c r="AK763" s="243"/>
      <c r="AL763" s="243"/>
      <c r="AM763" s="243"/>
      <c r="AN763" s="243"/>
      <c r="AO763" s="243"/>
      <c r="AP763" s="243"/>
      <c r="AQ763" s="243"/>
      <c r="AR763" s="243"/>
      <c r="AS763" s="243"/>
      <c r="AT763" s="243"/>
      <c r="AU763" s="243"/>
      <c r="AV763" s="243"/>
      <c r="AW763" s="243"/>
      <c r="AX763" s="243">
        <v>0</v>
      </c>
      <c r="AY763" s="243"/>
      <c r="AZ763" s="243"/>
      <c r="BA763" s="243"/>
      <c r="BB763" s="243"/>
      <c r="BC763" s="243"/>
      <c r="BD763" s="243"/>
      <c r="BE763" s="243"/>
      <c r="BF763" s="243"/>
      <c r="BG763" s="243"/>
    </row>
    <row r="764" spans="1:59" ht="17.7" customHeight="1" x14ac:dyDescent="0.25">
      <c r="A764" s="242" t="s">
        <v>688</v>
      </c>
      <c r="B764" s="242"/>
      <c r="C764" s="242"/>
      <c r="D764" s="242"/>
      <c r="E764" s="242"/>
      <c r="F764" s="242"/>
      <c r="G764" s="242"/>
      <c r="H764" s="242"/>
      <c r="I764" s="242"/>
      <c r="J764" s="242"/>
      <c r="K764" s="242"/>
      <c r="L764" s="242"/>
      <c r="M764" s="242"/>
      <c r="N764" s="242"/>
      <c r="O764" s="242"/>
      <c r="P764" s="242"/>
      <c r="Q764" s="242"/>
      <c r="R764" s="242"/>
      <c r="S764" s="242"/>
      <c r="T764" s="242"/>
      <c r="U764" s="242"/>
      <c r="V764" s="242"/>
      <c r="W764" s="242"/>
      <c r="X764" s="242"/>
      <c r="Y764" s="242"/>
      <c r="Z764" s="242"/>
      <c r="AA764" s="242"/>
      <c r="AB764" s="242"/>
      <c r="AC764" s="242"/>
      <c r="AD764" s="242"/>
      <c r="AE764" s="242"/>
      <c r="AF764" s="242"/>
      <c r="AG764" s="242"/>
      <c r="AH764" s="243">
        <v>0</v>
      </c>
      <c r="AI764" s="243"/>
      <c r="AJ764" s="243"/>
      <c r="AK764" s="243"/>
      <c r="AL764" s="243"/>
      <c r="AM764" s="243"/>
      <c r="AN764" s="243"/>
      <c r="AO764" s="243"/>
      <c r="AP764" s="243"/>
      <c r="AQ764" s="243"/>
      <c r="AR764" s="243"/>
      <c r="AS764" s="243"/>
      <c r="AT764" s="243"/>
      <c r="AU764" s="243"/>
      <c r="AV764" s="243"/>
      <c r="AW764" s="243"/>
      <c r="AX764" s="243">
        <v>0</v>
      </c>
      <c r="AY764" s="243"/>
      <c r="AZ764" s="243"/>
      <c r="BA764" s="243"/>
      <c r="BB764" s="243"/>
      <c r="BC764" s="243"/>
      <c r="BD764" s="243"/>
      <c r="BE764" s="243"/>
      <c r="BF764" s="243"/>
      <c r="BG764" s="243"/>
    </row>
    <row r="765" spans="1:59" ht="16.95" customHeight="1" x14ac:dyDescent="0.25">
      <c r="A765" s="240" t="s">
        <v>689</v>
      </c>
      <c r="B765" s="240"/>
      <c r="C765" s="240"/>
      <c r="D765" s="240"/>
      <c r="E765" s="240"/>
      <c r="F765" s="240"/>
      <c r="G765" s="240"/>
      <c r="H765" s="240"/>
      <c r="I765" s="240"/>
      <c r="J765" s="240"/>
      <c r="K765" s="240"/>
      <c r="L765" s="240"/>
      <c r="M765" s="240"/>
      <c r="N765" s="240"/>
      <c r="O765" s="240"/>
      <c r="P765" s="240"/>
      <c r="Q765" s="240"/>
      <c r="R765" s="240"/>
      <c r="S765" s="240"/>
      <c r="T765" s="240"/>
      <c r="U765" s="240"/>
      <c r="V765" s="240"/>
      <c r="W765" s="240"/>
      <c r="X765" s="240"/>
      <c r="Y765" s="240"/>
      <c r="Z765" s="240"/>
      <c r="AA765" s="240"/>
      <c r="AB765" s="240"/>
      <c r="AC765" s="240"/>
      <c r="AD765" s="240"/>
      <c r="AE765" s="240"/>
      <c r="AF765" s="240"/>
      <c r="AG765" s="240"/>
      <c r="AH765" s="241">
        <v>0</v>
      </c>
      <c r="AI765" s="241"/>
      <c r="AJ765" s="241"/>
      <c r="AK765" s="241"/>
      <c r="AL765" s="241"/>
      <c r="AM765" s="241"/>
      <c r="AN765" s="241"/>
      <c r="AO765" s="241"/>
      <c r="AP765" s="241"/>
      <c r="AQ765" s="241"/>
      <c r="AR765" s="241"/>
      <c r="AS765" s="241"/>
      <c r="AT765" s="241"/>
      <c r="AU765" s="241"/>
      <c r="AV765" s="241"/>
      <c r="AW765" s="241"/>
      <c r="AX765" s="241">
        <v>0</v>
      </c>
      <c r="AY765" s="241"/>
      <c r="AZ765" s="241"/>
      <c r="BA765" s="241"/>
      <c r="BB765" s="241"/>
      <c r="BC765" s="241"/>
      <c r="BD765" s="241"/>
      <c r="BE765" s="241"/>
      <c r="BF765" s="241"/>
      <c r="BG765" s="241"/>
    </row>
    <row r="766" spans="1:59" ht="17.7" customHeight="1" x14ac:dyDescent="0.25">
      <c r="A766" s="248" t="s">
        <v>259</v>
      </c>
      <c r="B766" s="248"/>
      <c r="C766" s="248"/>
      <c r="D766" s="248"/>
      <c r="E766" s="248"/>
      <c r="F766" s="248"/>
      <c r="G766" s="248"/>
      <c r="H766" s="248"/>
      <c r="I766" s="248"/>
      <c r="J766" s="248"/>
      <c r="K766" s="248"/>
      <c r="L766" s="248"/>
      <c r="M766" s="248"/>
      <c r="N766" s="248"/>
      <c r="O766" s="248"/>
      <c r="P766" s="248"/>
      <c r="Q766" s="248"/>
      <c r="R766" s="248"/>
      <c r="S766" s="248"/>
      <c r="T766" s="248"/>
      <c r="U766" s="248"/>
      <c r="V766" s="248"/>
      <c r="W766" s="248"/>
      <c r="X766" s="248"/>
      <c r="Y766" s="248"/>
      <c r="Z766" s="248"/>
      <c r="AA766" s="248"/>
      <c r="AB766" s="248"/>
      <c r="AC766" s="248"/>
      <c r="AD766" s="248"/>
      <c r="AE766" s="248"/>
      <c r="AF766" s="248"/>
      <c r="AG766" s="248"/>
      <c r="AH766" s="249">
        <v>0</v>
      </c>
      <c r="AI766" s="249"/>
      <c r="AJ766" s="249"/>
      <c r="AK766" s="249"/>
      <c r="AL766" s="249"/>
      <c r="AM766" s="249"/>
      <c r="AN766" s="249"/>
      <c r="AO766" s="249"/>
      <c r="AP766" s="249"/>
      <c r="AQ766" s="249"/>
      <c r="AR766" s="249"/>
      <c r="AS766" s="249"/>
      <c r="AT766" s="249"/>
      <c r="AU766" s="249"/>
      <c r="AV766" s="249"/>
      <c r="AW766" s="249"/>
      <c r="AX766" s="249">
        <v>0</v>
      </c>
      <c r="AY766" s="249"/>
      <c r="AZ766" s="249"/>
      <c r="BA766" s="249"/>
      <c r="BB766" s="249"/>
      <c r="BC766" s="249"/>
      <c r="BD766" s="249"/>
      <c r="BE766" s="249"/>
      <c r="BF766" s="249"/>
      <c r="BG766" s="249"/>
    </row>
    <row r="767" spans="1:59" ht="8.8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7.7" customHeight="1" x14ac:dyDescent="0.25">
      <c r="A768" s="244" t="s">
        <v>690</v>
      </c>
      <c r="B768" s="244"/>
      <c r="C768" s="244"/>
      <c r="D768" s="244"/>
      <c r="E768" s="244"/>
      <c r="F768" s="244"/>
      <c r="G768" s="244"/>
      <c r="H768" s="244"/>
      <c r="I768" s="244"/>
      <c r="J768" s="244"/>
      <c r="K768" s="244"/>
      <c r="L768" s="244"/>
      <c r="M768" s="244"/>
      <c r="N768" s="244"/>
      <c r="O768" s="244"/>
      <c r="P768" s="244"/>
      <c r="Q768" s="244"/>
      <c r="R768" s="244"/>
      <c r="S768" s="244"/>
      <c r="T768" s="244"/>
      <c r="U768" s="244"/>
      <c r="V768" s="244"/>
      <c r="W768" s="244"/>
      <c r="X768" s="244"/>
      <c r="Y768" s="244"/>
      <c r="Z768" s="244"/>
      <c r="AA768" s="244"/>
      <c r="AB768" s="244"/>
      <c r="AC768" s="244"/>
      <c r="AD768" s="244"/>
      <c r="AE768" s="244"/>
      <c r="AF768" s="244"/>
      <c r="AG768" s="244"/>
      <c r="AH768" s="244"/>
      <c r="AI768" s="244"/>
      <c r="AJ768" s="244"/>
      <c r="AK768" s="244"/>
      <c r="AL768" s="244"/>
      <c r="AM768" s="244"/>
      <c r="AN768" s="244"/>
      <c r="AO768" s="244"/>
      <c r="AP768" s="244"/>
      <c r="AQ768" s="244"/>
      <c r="AR768" s="244"/>
      <c r="AS768" s="244"/>
      <c r="AT768" s="244"/>
      <c r="AU768" s="244"/>
      <c r="AV768" s="244"/>
      <c r="AW768" s="244"/>
      <c r="AX768" s="244"/>
      <c r="AY768" s="244"/>
      <c r="AZ768" s="244"/>
      <c r="BA768" s="244"/>
      <c r="BB768" s="244"/>
      <c r="BC768" s="244"/>
      <c r="BD768" s="244"/>
      <c r="BE768" s="244"/>
      <c r="BF768" s="244"/>
      <c r="BG768" s="244"/>
    </row>
    <row r="769" spans="1:59" ht="2.8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row>
    <row r="770" spans="1:59" ht="18.75" customHeight="1" x14ac:dyDescent="0.25">
      <c r="A770" s="245" t="s">
        <v>253</v>
      </c>
      <c r="B770" s="245"/>
      <c r="C770" s="245"/>
      <c r="D770" s="245"/>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c r="AA770" s="245"/>
      <c r="AB770" s="245"/>
      <c r="AC770" s="245"/>
      <c r="AD770" s="245"/>
      <c r="AE770" s="245"/>
      <c r="AF770" s="245"/>
      <c r="AG770" s="245"/>
      <c r="AH770" s="245" t="s">
        <v>423</v>
      </c>
      <c r="AI770" s="245"/>
      <c r="AJ770" s="245"/>
      <c r="AK770" s="245"/>
      <c r="AL770" s="245"/>
      <c r="AM770" s="245"/>
      <c r="AN770" s="245"/>
      <c r="AO770" s="245"/>
      <c r="AP770" s="245"/>
      <c r="AQ770" s="245"/>
      <c r="AR770" s="245"/>
      <c r="AS770" s="245"/>
      <c r="AT770" s="245"/>
      <c r="AU770" s="245"/>
      <c r="AV770" s="245"/>
      <c r="AW770" s="245"/>
      <c r="AX770" s="245" t="s">
        <v>424</v>
      </c>
      <c r="AY770" s="245"/>
      <c r="AZ770" s="245"/>
      <c r="BA770" s="245"/>
      <c r="BB770" s="245"/>
      <c r="BC770" s="245"/>
      <c r="BD770" s="245"/>
      <c r="BE770" s="245"/>
      <c r="BF770" s="245"/>
      <c r="BG770" s="245"/>
    </row>
    <row r="771" spans="1:59" ht="26.25" customHeight="1" x14ac:dyDescent="0.25">
      <c r="A771" s="246" t="s">
        <v>691</v>
      </c>
      <c r="B771" s="246"/>
      <c r="C771" s="246"/>
      <c r="D771" s="246"/>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c r="AA771" s="246"/>
      <c r="AB771" s="246"/>
      <c r="AC771" s="246"/>
      <c r="AD771" s="246"/>
      <c r="AE771" s="246"/>
      <c r="AF771" s="246"/>
      <c r="AG771" s="246"/>
      <c r="AH771" s="247">
        <v>0</v>
      </c>
      <c r="AI771" s="247"/>
      <c r="AJ771" s="247"/>
      <c r="AK771" s="247"/>
      <c r="AL771" s="247"/>
      <c r="AM771" s="247"/>
      <c r="AN771" s="247"/>
      <c r="AO771" s="247"/>
      <c r="AP771" s="247"/>
      <c r="AQ771" s="247"/>
      <c r="AR771" s="247"/>
      <c r="AS771" s="247"/>
      <c r="AT771" s="247"/>
      <c r="AU771" s="247"/>
      <c r="AV771" s="247"/>
      <c r="AW771" s="247"/>
      <c r="AX771" s="247">
        <v>0</v>
      </c>
      <c r="AY771" s="247"/>
      <c r="AZ771" s="247"/>
      <c r="BA771" s="247"/>
      <c r="BB771" s="247"/>
      <c r="BC771" s="247"/>
      <c r="BD771" s="247"/>
      <c r="BE771" s="247"/>
      <c r="BF771" s="247"/>
      <c r="BG771" s="247"/>
    </row>
    <row r="772" spans="1:59" ht="29.25" customHeight="1" x14ac:dyDescent="0.25">
      <c r="A772" s="242" t="s">
        <v>692</v>
      </c>
      <c r="B772" s="242"/>
      <c r="C772" s="242"/>
      <c r="D772" s="242"/>
      <c r="E772" s="242"/>
      <c r="F772" s="242"/>
      <c r="G772" s="242"/>
      <c r="H772" s="242"/>
      <c r="I772" s="242"/>
      <c r="J772" s="242"/>
      <c r="K772" s="242"/>
      <c r="L772" s="242"/>
      <c r="M772" s="242"/>
      <c r="N772" s="242"/>
      <c r="O772" s="242"/>
      <c r="P772" s="242"/>
      <c r="Q772" s="242"/>
      <c r="R772" s="242"/>
      <c r="S772" s="242"/>
      <c r="T772" s="242"/>
      <c r="U772" s="242"/>
      <c r="V772" s="242"/>
      <c r="W772" s="242"/>
      <c r="X772" s="242"/>
      <c r="Y772" s="242"/>
      <c r="Z772" s="242"/>
      <c r="AA772" s="242"/>
      <c r="AB772" s="242"/>
      <c r="AC772" s="242"/>
      <c r="AD772" s="242"/>
      <c r="AE772" s="242"/>
      <c r="AF772" s="242"/>
      <c r="AG772" s="242"/>
      <c r="AH772" s="243">
        <v>0</v>
      </c>
      <c r="AI772" s="243"/>
      <c r="AJ772" s="243"/>
      <c r="AK772" s="243"/>
      <c r="AL772" s="243"/>
      <c r="AM772" s="243"/>
      <c r="AN772" s="243"/>
      <c r="AO772" s="243"/>
      <c r="AP772" s="243"/>
      <c r="AQ772" s="243"/>
      <c r="AR772" s="243"/>
      <c r="AS772" s="243"/>
      <c r="AT772" s="243"/>
      <c r="AU772" s="243"/>
      <c r="AV772" s="243"/>
      <c r="AW772" s="243"/>
      <c r="AX772" s="243">
        <v>0</v>
      </c>
      <c r="AY772" s="243"/>
      <c r="AZ772" s="243"/>
      <c r="BA772" s="243"/>
      <c r="BB772" s="243"/>
      <c r="BC772" s="243"/>
      <c r="BD772" s="243"/>
      <c r="BE772" s="243"/>
      <c r="BF772" s="243"/>
      <c r="BG772" s="243"/>
    </row>
    <row r="773" spans="1:59" ht="18.75" customHeight="1" x14ac:dyDescent="0.25">
      <c r="A773" s="240" t="s">
        <v>693</v>
      </c>
      <c r="B773" s="240"/>
      <c r="C773" s="240"/>
      <c r="D773" s="240"/>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c r="AA773" s="240"/>
      <c r="AB773" s="240"/>
      <c r="AC773" s="240"/>
      <c r="AD773" s="240"/>
      <c r="AE773" s="240"/>
      <c r="AF773" s="240"/>
      <c r="AG773" s="240"/>
      <c r="AH773" s="241">
        <v>0</v>
      </c>
      <c r="AI773" s="241"/>
      <c r="AJ773" s="241"/>
      <c r="AK773" s="241"/>
      <c r="AL773" s="241"/>
      <c r="AM773" s="241"/>
      <c r="AN773" s="241"/>
      <c r="AO773" s="241"/>
      <c r="AP773" s="241"/>
      <c r="AQ773" s="241"/>
      <c r="AR773" s="241"/>
      <c r="AS773" s="241"/>
      <c r="AT773" s="241"/>
      <c r="AU773" s="241"/>
      <c r="AV773" s="241"/>
      <c r="AW773" s="241"/>
      <c r="AX773" s="241">
        <v>0</v>
      </c>
      <c r="AY773" s="241"/>
      <c r="AZ773" s="241"/>
      <c r="BA773" s="241"/>
      <c r="BB773" s="241"/>
      <c r="BC773" s="241"/>
      <c r="BD773" s="241"/>
      <c r="BE773" s="241"/>
      <c r="BF773" s="241"/>
      <c r="BG773" s="241"/>
    </row>
    <row r="774" spans="1:59" ht="8.8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8.85" customHeight="1" x14ac:dyDescent="0.2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row>
    <row r="776" spans="1:59" ht="16.95" customHeight="1" x14ac:dyDescent="0.25">
      <c r="A776" s="244" t="s">
        <v>694</v>
      </c>
      <c r="B776" s="244"/>
      <c r="C776" s="244"/>
      <c r="D776" s="244"/>
      <c r="E776" s="244"/>
      <c r="F776" s="244"/>
      <c r="G776" s="244"/>
      <c r="H776" s="244"/>
      <c r="I776" s="244"/>
      <c r="J776" s="244"/>
      <c r="K776" s="244"/>
      <c r="L776" s="244"/>
      <c r="M776" s="244"/>
      <c r="N776" s="244"/>
      <c r="O776" s="244"/>
      <c r="P776" s="244"/>
      <c r="Q776" s="244"/>
      <c r="R776" s="244"/>
      <c r="S776" s="244"/>
      <c r="T776" s="244"/>
      <c r="U776" s="244"/>
      <c r="V776" s="244"/>
      <c r="W776" s="244"/>
      <c r="X776" s="244"/>
      <c r="Y776" s="244"/>
      <c r="Z776" s="244"/>
      <c r="AA776" s="244"/>
      <c r="AB776" s="244"/>
      <c r="AC776" s="244"/>
      <c r="AD776" s="244"/>
      <c r="AE776" s="244"/>
      <c r="AF776" s="244"/>
      <c r="AG776" s="244"/>
      <c r="AH776" s="244"/>
      <c r="AI776" s="244"/>
      <c r="AJ776" s="244"/>
      <c r="AK776" s="244"/>
      <c r="AL776" s="244"/>
      <c r="AM776" s="244"/>
      <c r="AN776" s="244"/>
      <c r="AO776" s="244"/>
      <c r="AP776" s="244"/>
      <c r="AQ776" s="244"/>
      <c r="AR776" s="244"/>
      <c r="AS776" s="244"/>
      <c r="AT776" s="244"/>
      <c r="AU776" s="244"/>
      <c r="AV776" s="244"/>
      <c r="AW776" s="244"/>
      <c r="AX776" s="244"/>
      <c r="AY776" s="244"/>
      <c r="AZ776" s="244"/>
      <c r="BA776" s="244"/>
      <c r="BB776" s="244"/>
      <c r="BC776" s="244"/>
      <c r="BD776" s="244"/>
      <c r="BE776" s="244"/>
      <c r="BF776" s="244"/>
      <c r="BG776" s="244"/>
    </row>
    <row r="777" spans="1:59" ht="2.8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row>
    <row r="778" spans="1:59" ht="17.7" customHeight="1" x14ac:dyDescent="0.25">
      <c r="A778" s="245" t="s">
        <v>253</v>
      </c>
      <c r="B778" s="245"/>
      <c r="C778" s="245"/>
      <c r="D778" s="245"/>
      <c r="E778" s="245"/>
      <c r="F778" s="245"/>
      <c r="G778" s="245"/>
      <c r="H778" s="245"/>
      <c r="I778" s="245"/>
      <c r="J778" s="245"/>
      <c r="K778" s="245"/>
      <c r="L778" s="245"/>
      <c r="M778" s="245"/>
      <c r="N778" s="245"/>
      <c r="O778" s="245"/>
      <c r="P778" s="245"/>
      <c r="Q778" s="245"/>
      <c r="R778" s="245"/>
      <c r="S778" s="245"/>
      <c r="T778" s="245"/>
      <c r="U778" s="245"/>
      <c r="V778" s="245"/>
      <c r="W778" s="245"/>
      <c r="X778" s="245"/>
      <c r="Y778" s="245"/>
      <c r="Z778" s="245"/>
      <c r="AA778" s="245"/>
      <c r="AB778" s="245"/>
      <c r="AC778" s="245"/>
      <c r="AD778" s="245"/>
      <c r="AE778" s="245"/>
      <c r="AF778" s="245"/>
      <c r="AG778" s="245"/>
      <c r="AH778" s="245" t="s">
        <v>423</v>
      </c>
      <c r="AI778" s="245"/>
      <c r="AJ778" s="245"/>
      <c r="AK778" s="245"/>
      <c r="AL778" s="245"/>
      <c r="AM778" s="245"/>
      <c r="AN778" s="245"/>
      <c r="AO778" s="245"/>
      <c r="AP778" s="245"/>
      <c r="AQ778" s="245"/>
      <c r="AR778" s="245"/>
      <c r="AS778" s="245"/>
      <c r="AT778" s="245"/>
      <c r="AU778" s="245"/>
      <c r="AV778" s="245"/>
      <c r="AW778" s="245"/>
      <c r="AX778" s="245" t="s">
        <v>424</v>
      </c>
      <c r="AY778" s="245"/>
      <c r="AZ778" s="245"/>
      <c r="BA778" s="245"/>
      <c r="BB778" s="245"/>
      <c r="BC778" s="245"/>
      <c r="BD778" s="245"/>
      <c r="BE778" s="245"/>
      <c r="BF778" s="245"/>
      <c r="BG778" s="245"/>
    </row>
    <row r="779" spans="1:59" ht="24.9" customHeight="1" x14ac:dyDescent="0.25">
      <c r="A779" s="246" t="s">
        <v>695</v>
      </c>
      <c r="B779" s="246"/>
      <c r="C779" s="246"/>
      <c r="D779" s="246"/>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c r="AA779" s="246"/>
      <c r="AB779" s="246"/>
      <c r="AC779" s="246"/>
      <c r="AD779" s="246"/>
      <c r="AE779" s="246"/>
      <c r="AF779" s="246"/>
      <c r="AG779" s="246"/>
      <c r="AH779" s="247">
        <v>0</v>
      </c>
      <c r="AI779" s="247"/>
      <c r="AJ779" s="247"/>
      <c r="AK779" s="247"/>
      <c r="AL779" s="247"/>
      <c r="AM779" s="247"/>
      <c r="AN779" s="247"/>
      <c r="AO779" s="247"/>
      <c r="AP779" s="247"/>
      <c r="AQ779" s="247"/>
      <c r="AR779" s="247"/>
      <c r="AS779" s="247"/>
      <c r="AT779" s="247"/>
      <c r="AU779" s="247"/>
      <c r="AV779" s="247"/>
      <c r="AW779" s="247"/>
      <c r="AX779" s="247">
        <v>0</v>
      </c>
      <c r="AY779" s="247"/>
      <c r="AZ779" s="247"/>
      <c r="BA779" s="247"/>
      <c r="BB779" s="247"/>
      <c r="BC779" s="247"/>
      <c r="BD779" s="247"/>
      <c r="BE779" s="247"/>
      <c r="BF779" s="247"/>
      <c r="BG779" s="247"/>
    </row>
    <row r="780" spans="1:59" ht="25.65" customHeight="1" x14ac:dyDescent="0.25">
      <c r="A780" s="242" t="s">
        <v>696</v>
      </c>
      <c r="B780" s="242"/>
      <c r="C780" s="242"/>
      <c r="D780" s="242"/>
      <c r="E780" s="242"/>
      <c r="F780" s="242"/>
      <c r="G780" s="242"/>
      <c r="H780" s="242"/>
      <c r="I780" s="242"/>
      <c r="J780" s="242"/>
      <c r="K780" s="242"/>
      <c r="L780" s="242"/>
      <c r="M780" s="242"/>
      <c r="N780" s="242"/>
      <c r="O780" s="242"/>
      <c r="P780" s="242"/>
      <c r="Q780" s="242"/>
      <c r="R780" s="242"/>
      <c r="S780" s="242"/>
      <c r="T780" s="242"/>
      <c r="U780" s="242"/>
      <c r="V780" s="242"/>
      <c r="W780" s="242"/>
      <c r="X780" s="242"/>
      <c r="Y780" s="242"/>
      <c r="Z780" s="242"/>
      <c r="AA780" s="242"/>
      <c r="AB780" s="242"/>
      <c r="AC780" s="242"/>
      <c r="AD780" s="242"/>
      <c r="AE780" s="242"/>
      <c r="AF780" s="242"/>
      <c r="AG780" s="242"/>
      <c r="AH780" s="243">
        <v>0</v>
      </c>
      <c r="AI780" s="243"/>
      <c r="AJ780" s="243"/>
      <c r="AK780" s="243"/>
      <c r="AL780" s="243"/>
      <c r="AM780" s="243"/>
      <c r="AN780" s="243"/>
      <c r="AO780" s="243"/>
      <c r="AP780" s="243"/>
      <c r="AQ780" s="243"/>
      <c r="AR780" s="243"/>
      <c r="AS780" s="243"/>
      <c r="AT780" s="243"/>
      <c r="AU780" s="243"/>
      <c r="AV780" s="243"/>
      <c r="AW780" s="243"/>
      <c r="AX780" s="243">
        <v>0</v>
      </c>
      <c r="AY780" s="243"/>
      <c r="AZ780" s="243"/>
      <c r="BA780" s="243"/>
      <c r="BB780" s="243"/>
      <c r="BC780" s="243"/>
      <c r="BD780" s="243"/>
      <c r="BE780" s="243"/>
      <c r="BF780" s="243"/>
      <c r="BG780" s="243"/>
    </row>
    <row r="781" spans="1:59" ht="24.9" customHeight="1" x14ac:dyDescent="0.25">
      <c r="A781" s="242" t="s">
        <v>697</v>
      </c>
      <c r="B781" s="242"/>
      <c r="C781" s="242"/>
      <c r="D781" s="242"/>
      <c r="E781" s="242"/>
      <c r="F781" s="242"/>
      <c r="G781" s="242"/>
      <c r="H781" s="242"/>
      <c r="I781" s="242"/>
      <c r="J781" s="242"/>
      <c r="K781" s="242"/>
      <c r="L781" s="242"/>
      <c r="M781" s="242"/>
      <c r="N781" s="242"/>
      <c r="O781" s="242"/>
      <c r="P781" s="242"/>
      <c r="Q781" s="242"/>
      <c r="R781" s="242"/>
      <c r="S781" s="242"/>
      <c r="T781" s="242"/>
      <c r="U781" s="242"/>
      <c r="V781" s="242"/>
      <c r="W781" s="242"/>
      <c r="X781" s="242"/>
      <c r="Y781" s="242"/>
      <c r="Z781" s="242"/>
      <c r="AA781" s="242"/>
      <c r="AB781" s="242"/>
      <c r="AC781" s="242"/>
      <c r="AD781" s="242"/>
      <c r="AE781" s="242"/>
      <c r="AF781" s="242"/>
      <c r="AG781" s="242"/>
      <c r="AH781" s="243">
        <v>0</v>
      </c>
      <c r="AI781" s="243"/>
      <c r="AJ781" s="243"/>
      <c r="AK781" s="243"/>
      <c r="AL781" s="243"/>
      <c r="AM781" s="243"/>
      <c r="AN781" s="243"/>
      <c r="AO781" s="243"/>
      <c r="AP781" s="243"/>
      <c r="AQ781" s="243"/>
      <c r="AR781" s="243"/>
      <c r="AS781" s="243"/>
      <c r="AT781" s="243"/>
      <c r="AU781" s="243"/>
      <c r="AV781" s="243"/>
      <c r="AW781" s="243"/>
      <c r="AX781" s="243">
        <v>0</v>
      </c>
      <c r="AY781" s="243"/>
      <c r="AZ781" s="243"/>
      <c r="BA781" s="243"/>
      <c r="BB781" s="243"/>
      <c r="BC781" s="243"/>
      <c r="BD781" s="243"/>
      <c r="BE781" s="243"/>
      <c r="BF781" s="243"/>
      <c r="BG781" s="243"/>
    </row>
    <row r="782" spans="1:59" ht="24.9" customHeight="1" x14ac:dyDescent="0.25">
      <c r="A782" s="242" t="s">
        <v>698</v>
      </c>
      <c r="B782" s="242"/>
      <c r="C782" s="242"/>
      <c r="D782" s="242"/>
      <c r="E782" s="242"/>
      <c r="F782" s="242"/>
      <c r="G782" s="242"/>
      <c r="H782" s="242"/>
      <c r="I782" s="242"/>
      <c r="J782" s="242"/>
      <c r="K782" s="242"/>
      <c r="L782" s="242"/>
      <c r="M782" s="242"/>
      <c r="N782" s="242"/>
      <c r="O782" s="242"/>
      <c r="P782" s="242"/>
      <c r="Q782" s="242"/>
      <c r="R782" s="242"/>
      <c r="S782" s="242"/>
      <c r="T782" s="242"/>
      <c r="U782" s="242"/>
      <c r="V782" s="242"/>
      <c r="W782" s="242"/>
      <c r="X782" s="242"/>
      <c r="Y782" s="242"/>
      <c r="Z782" s="242"/>
      <c r="AA782" s="242"/>
      <c r="AB782" s="242"/>
      <c r="AC782" s="242"/>
      <c r="AD782" s="242"/>
      <c r="AE782" s="242"/>
      <c r="AF782" s="242"/>
      <c r="AG782" s="242"/>
      <c r="AH782" s="243">
        <v>0</v>
      </c>
      <c r="AI782" s="243"/>
      <c r="AJ782" s="243"/>
      <c r="AK782" s="243"/>
      <c r="AL782" s="243"/>
      <c r="AM782" s="243"/>
      <c r="AN782" s="243"/>
      <c r="AO782" s="243"/>
      <c r="AP782" s="243"/>
      <c r="AQ782" s="243"/>
      <c r="AR782" s="243"/>
      <c r="AS782" s="243"/>
      <c r="AT782" s="243"/>
      <c r="AU782" s="243"/>
      <c r="AV782" s="243"/>
      <c r="AW782" s="243"/>
      <c r="AX782" s="243">
        <v>0</v>
      </c>
      <c r="AY782" s="243"/>
      <c r="AZ782" s="243"/>
      <c r="BA782" s="243"/>
      <c r="BB782" s="243"/>
      <c r="BC782" s="243"/>
      <c r="BD782" s="243"/>
      <c r="BE782" s="243"/>
      <c r="BF782" s="243"/>
      <c r="BG782" s="243"/>
    </row>
    <row r="783" spans="1:59" ht="24.9" customHeight="1" x14ac:dyDescent="0.25">
      <c r="A783" s="242" t="s">
        <v>699</v>
      </c>
      <c r="B783" s="242"/>
      <c r="C783" s="242"/>
      <c r="D783" s="242"/>
      <c r="E783" s="242"/>
      <c r="F783" s="242"/>
      <c r="G783" s="242"/>
      <c r="H783" s="242"/>
      <c r="I783" s="24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3">
        <v>0</v>
      </c>
      <c r="AI783" s="243"/>
      <c r="AJ783" s="243"/>
      <c r="AK783" s="243"/>
      <c r="AL783" s="243"/>
      <c r="AM783" s="243"/>
      <c r="AN783" s="243"/>
      <c r="AO783" s="243"/>
      <c r="AP783" s="243"/>
      <c r="AQ783" s="243"/>
      <c r="AR783" s="243"/>
      <c r="AS783" s="243"/>
      <c r="AT783" s="243"/>
      <c r="AU783" s="243"/>
      <c r="AV783" s="243"/>
      <c r="AW783" s="243"/>
      <c r="AX783" s="243">
        <v>0</v>
      </c>
      <c r="AY783" s="243"/>
      <c r="AZ783" s="243"/>
      <c r="BA783" s="243"/>
      <c r="BB783" s="243"/>
      <c r="BC783" s="243"/>
      <c r="BD783" s="243"/>
      <c r="BE783" s="243"/>
      <c r="BF783" s="243"/>
      <c r="BG783" s="243"/>
    </row>
    <row r="784" spans="1:59" ht="17.7" customHeight="1" x14ac:dyDescent="0.25">
      <c r="A784" s="240" t="s">
        <v>700</v>
      </c>
      <c r="B784" s="240"/>
      <c r="C784" s="240"/>
      <c r="D784" s="240"/>
      <c r="E784" s="240"/>
      <c r="F784" s="240"/>
      <c r="G784" s="240"/>
      <c r="H784" s="240"/>
      <c r="I784" s="240"/>
      <c r="J784" s="240"/>
      <c r="K784" s="240"/>
      <c r="L784" s="240"/>
      <c r="M784" s="240"/>
      <c r="N784" s="240"/>
      <c r="O784" s="240"/>
      <c r="P784" s="240"/>
      <c r="Q784" s="240"/>
      <c r="R784" s="240"/>
      <c r="S784" s="240"/>
      <c r="T784" s="240"/>
      <c r="U784" s="240"/>
      <c r="V784" s="240"/>
      <c r="W784" s="240"/>
      <c r="X784" s="240"/>
      <c r="Y784" s="240"/>
      <c r="Z784" s="240"/>
      <c r="AA784" s="240"/>
      <c r="AB784" s="240"/>
      <c r="AC784" s="240"/>
      <c r="AD784" s="240"/>
      <c r="AE784" s="240"/>
      <c r="AF784" s="240"/>
      <c r="AG784" s="240"/>
      <c r="AH784" s="241">
        <v>0</v>
      </c>
      <c r="AI784" s="241"/>
      <c r="AJ784" s="241"/>
      <c r="AK784" s="241"/>
      <c r="AL784" s="241"/>
      <c r="AM784" s="241"/>
      <c r="AN784" s="241"/>
      <c r="AO784" s="241"/>
      <c r="AP784" s="241"/>
      <c r="AQ784" s="241"/>
      <c r="AR784" s="241"/>
      <c r="AS784" s="241"/>
      <c r="AT784" s="241"/>
      <c r="AU784" s="241"/>
      <c r="AV784" s="241"/>
      <c r="AW784" s="241"/>
      <c r="AX784" s="241">
        <v>0</v>
      </c>
      <c r="AY784" s="241"/>
      <c r="AZ784" s="241"/>
      <c r="BA784" s="241"/>
      <c r="BB784" s="241"/>
      <c r="BC784" s="241"/>
      <c r="BD784" s="241"/>
      <c r="BE784" s="241"/>
      <c r="BF784" s="241"/>
      <c r="BG784" s="241"/>
    </row>
    <row r="785" spans="1:59" ht="8.8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20.25" customHeight="1" x14ac:dyDescent="0.25">
      <c r="A786" s="244" t="s">
        <v>701</v>
      </c>
      <c r="B786" s="244"/>
      <c r="C786" s="244"/>
      <c r="D786" s="244"/>
      <c r="E786" s="244"/>
      <c r="F786" s="244"/>
      <c r="G786" s="244"/>
      <c r="H786" s="244"/>
      <c r="I786" s="244"/>
      <c r="J786" s="244"/>
      <c r="K786" s="244"/>
      <c r="L786" s="244"/>
      <c r="M786" s="244"/>
      <c r="N786" s="244"/>
      <c r="O786" s="244"/>
      <c r="P786" s="244"/>
      <c r="Q786" s="244"/>
      <c r="R786" s="244"/>
      <c r="S786" s="244"/>
      <c r="T786" s="244"/>
      <c r="U786" s="244"/>
      <c r="V786" s="244"/>
      <c r="W786" s="244"/>
      <c r="X786" s="244"/>
      <c r="Y786" s="244"/>
      <c r="Z786" s="244"/>
      <c r="AA786" s="244"/>
      <c r="AB786" s="244"/>
      <c r="AC786" s="244"/>
      <c r="AD786" s="244"/>
      <c r="AE786" s="244"/>
      <c r="AF786" s="244"/>
      <c r="AG786" s="244"/>
      <c r="AH786" s="244"/>
      <c r="AI786" s="244"/>
      <c r="AJ786" s="244"/>
      <c r="AK786" s="244"/>
      <c r="AL786" s="244"/>
      <c r="AM786" s="244"/>
      <c r="AN786" s="244"/>
      <c r="AO786" s="244"/>
      <c r="AP786" s="244"/>
      <c r="AQ786" s="244"/>
      <c r="AR786" s="244"/>
      <c r="AS786" s="244"/>
      <c r="AT786" s="244"/>
      <c r="AU786" s="244"/>
      <c r="AV786" s="244"/>
      <c r="AW786" s="244"/>
      <c r="AX786" s="244"/>
      <c r="AY786" s="244"/>
      <c r="AZ786" s="244"/>
      <c r="BA786" s="244"/>
      <c r="BB786" s="244"/>
      <c r="BC786" s="244"/>
      <c r="BD786" s="244"/>
      <c r="BE786" s="244"/>
      <c r="BF786" s="244"/>
      <c r="BG786" s="244"/>
    </row>
    <row r="787" spans="1:59" ht="31.5" customHeight="1" x14ac:dyDescent="0.25">
      <c r="A787" s="244" t="s">
        <v>702</v>
      </c>
      <c r="B787" s="244"/>
      <c r="C787" s="244"/>
      <c r="D787" s="244"/>
      <c r="E787" s="244"/>
      <c r="F787" s="244"/>
      <c r="G787" s="244"/>
      <c r="H787" s="244"/>
      <c r="I787" s="244"/>
      <c r="J787" s="244"/>
      <c r="K787" s="244"/>
      <c r="L787" s="244"/>
      <c r="M787" s="244"/>
      <c r="N787" s="244"/>
      <c r="O787" s="244"/>
      <c r="P787" s="244"/>
      <c r="Q787" s="244"/>
      <c r="R787" s="244"/>
      <c r="S787" s="244"/>
      <c r="T787" s="244"/>
      <c r="U787" s="244"/>
      <c r="V787" s="244"/>
      <c r="W787" s="244"/>
      <c r="X787" s="244"/>
      <c r="Y787" s="244"/>
      <c r="Z787" s="244"/>
      <c r="AA787" s="244"/>
      <c r="AB787" s="244"/>
      <c r="AC787" s="244"/>
      <c r="AD787" s="244"/>
      <c r="AE787" s="244"/>
      <c r="AF787" s="244"/>
      <c r="AG787" s="244"/>
      <c r="AH787" s="244"/>
      <c r="AI787" s="244"/>
      <c r="AJ787" s="244"/>
      <c r="AK787" s="244"/>
      <c r="AL787" s="244"/>
      <c r="AM787" s="244"/>
      <c r="AN787" s="244"/>
      <c r="AO787" s="244"/>
      <c r="AP787" s="244"/>
      <c r="AQ787" s="244"/>
      <c r="AR787" s="244"/>
      <c r="AS787" s="244"/>
      <c r="AT787" s="244"/>
      <c r="AU787" s="244"/>
      <c r="AV787" s="244"/>
      <c r="AW787" s="244"/>
      <c r="AX787" s="244"/>
      <c r="AY787" s="244"/>
      <c r="AZ787" s="244"/>
      <c r="BA787" s="244"/>
      <c r="BB787" s="244"/>
      <c r="BC787" s="244"/>
      <c r="BD787" s="244"/>
      <c r="BE787" s="244"/>
      <c r="BF787" s="244"/>
      <c r="BG787" s="244"/>
    </row>
    <row r="788" spans="1:59" ht="6.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row>
    <row r="789" spans="1:59" ht="16.95" customHeight="1" x14ac:dyDescent="0.25">
      <c r="A789" s="245" t="s">
        <v>253</v>
      </c>
      <c r="B789" s="245"/>
      <c r="C789" s="245"/>
      <c r="D789" s="245"/>
      <c r="E789" s="245"/>
      <c r="F789" s="245"/>
      <c r="G789" s="245"/>
      <c r="H789" s="245"/>
      <c r="I789" s="245"/>
      <c r="J789" s="245"/>
      <c r="K789" s="245"/>
      <c r="L789" s="245"/>
      <c r="M789" s="245"/>
      <c r="N789" s="245"/>
      <c r="O789" s="245"/>
      <c r="P789" s="245"/>
      <c r="Q789" s="245"/>
      <c r="R789" s="245"/>
      <c r="S789" s="245"/>
      <c r="T789" s="245"/>
      <c r="U789" s="245"/>
      <c r="V789" s="245"/>
      <c r="W789" s="245"/>
      <c r="X789" s="245"/>
      <c r="Y789" s="245"/>
      <c r="Z789" s="245"/>
      <c r="AA789" s="245"/>
      <c r="AB789" s="245"/>
      <c r="AC789" s="245"/>
      <c r="AD789" s="245"/>
      <c r="AE789" s="245"/>
      <c r="AF789" s="245"/>
      <c r="AG789" s="245"/>
      <c r="AH789" s="245" t="s">
        <v>423</v>
      </c>
      <c r="AI789" s="245"/>
      <c r="AJ789" s="245"/>
      <c r="AK789" s="245"/>
      <c r="AL789" s="245"/>
      <c r="AM789" s="245"/>
      <c r="AN789" s="245"/>
      <c r="AO789" s="245"/>
      <c r="AP789" s="245"/>
      <c r="AQ789" s="245"/>
      <c r="AR789" s="245"/>
      <c r="AS789" s="245"/>
      <c r="AT789" s="245"/>
      <c r="AU789" s="245"/>
      <c r="AV789" s="245"/>
      <c r="AW789" s="245"/>
      <c r="AX789" s="245" t="s">
        <v>424</v>
      </c>
      <c r="AY789" s="245"/>
      <c r="AZ789" s="245"/>
      <c r="BA789" s="245"/>
      <c r="BB789" s="245"/>
      <c r="BC789" s="245"/>
      <c r="BD789" s="245"/>
      <c r="BE789" s="245"/>
      <c r="BF789" s="245"/>
      <c r="BG789" s="245"/>
    </row>
    <row r="790" spans="1:59" ht="25.65" customHeight="1" x14ac:dyDescent="0.25">
      <c r="A790" s="246" t="s">
        <v>703</v>
      </c>
      <c r="B790" s="246"/>
      <c r="C790" s="246"/>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7">
        <v>0</v>
      </c>
      <c r="AI790" s="247"/>
      <c r="AJ790" s="247"/>
      <c r="AK790" s="247"/>
      <c r="AL790" s="247"/>
      <c r="AM790" s="247"/>
      <c r="AN790" s="247"/>
      <c r="AO790" s="247"/>
      <c r="AP790" s="247"/>
      <c r="AQ790" s="247"/>
      <c r="AR790" s="247"/>
      <c r="AS790" s="247"/>
      <c r="AT790" s="247"/>
      <c r="AU790" s="247"/>
      <c r="AV790" s="247"/>
      <c r="AW790" s="247"/>
      <c r="AX790" s="247">
        <v>0</v>
      </c>
      <c r="AY790" s="247"/>
      <c r="AZ790" s="247"/>
      <c r="BA790" s="247"/>
      <c r="BB790" s="247"/>
      <c r="BC790" s="247"/>
      <c r="BD790" s="247"/>
      <c r="BE790" s="247"/>
      <c r="BF790" s="247"/>
      <c r="BG790" s="247"/>
    </row>
    <row r="791" spans="1:59" ht="16.95" customHeight="1" x14ac:dyDescent="0.25">
      <c r="A791" s="242" t="s">
        <v>704</v>
      </c>
      <c r="B791" s="242"/>
      <c r="C791" s="242"/>
      <c r="D791" s="242"/>
      <c r="E791" s="242"/>
      <c r="F791" s="242"/>
      <c r="G791" s="242"/>
      <c r="H791" s="242"/>
      <c r="I791" s="242"/>
      <c r="J791" s="242"/>
      <c r="K791" s="242"/>
      <c r="L791" s="242"/>
      <c r="M791" s="242"/>
      <c r="N791" s="242"/>
      <c r="O791" s="242"/>
      <c r="P791" s="242"/>
      <c r="Q791" s="242"/>
      <c r="R791" s="242"/>
      <c r="S791" s="242"/>
      <c r="T791" s="242"/>
      <c r="U791" s="242"/>
      <c r="V791" s="242"/>
      <c r="W791" s="242"/>
      <c r="X791" s="242"/>
      <c r="Y791" s="242"/>
      <c r="Z791" s="242"/>
      <c r="AA791" s="242"/>
      <c r="AB791" s="242"/>
      <c r="AC791" s="242"/>
      <c r="AD791" s="242"/>
      <c r="AE791" s="242"/>
      <c r="AF791" s="242"/>
      <c r="AG791" s="242"/>
      <c r="AH791" s="243">
        <v>0</v>
      </c>
      <c r="AI791" s="243"/>
      <c r="AJ791" s="243"/>
      <c r="AK791" s="243"/>
      <c r="AL791" s="243"/>
      <c r="AM791" s="243"/>
      <c r="AN791" s="243"/>
      <c r="AO791" s="243"/>
      <c r="AP791" s="243"/>
      <c r="AQ791" s="243"/>
      <c r="AR791" s="243"/>
      <c r="AS791" s="243"/>
      <c r="AT791" s="243"/>
      <c r="AU791" s="243"/>
      <c r="AV791" s="243"/>
      <c r="AW791" s="243"/>
      <c r="AX791" s="243">
        <v>0</v>
      </c>
      <c r="AY791" s="243"/>
      <c r="AZ791" s="243"/>
      <c r="BA791" s="243"/>
      <c r="BB791" s="243"/>
      <c r="BC791" s="243"/>
      <c r="BD791" s="243"/>
      <c r="BE791" s="243"/>
      <c r="BF791" s="243"/>
      <c r="BG791" s="243"/>
    </row>
    <row r="792" spans="1:59" ht="17.7" customHeight="1" x14ac:dyDescent="0.25">
      <c r="A792" s="242" t="s">
        <v>705</v>
      </c>
      <c r="B792" s="242"/>
      <c r="C792" s="242"/>
      <c r="D792" s="242"/>
      <c r="E792" s="242"/>
      <c r="F792" s="242"/>
      <c r="G792" s="242"/>
      <c r="H792" s="242"/>
      <c r="I792" s="242"/>
      <c r="J792" s="242"/>
      <c r="K792" s="242"/>
      <c r="L792" s="242"/>
      <c r="M792" s="242"/>
      <c r="N792" s="242"/>
      <c r="O792" s="242"/>
      <c r="P792" s="242"/>
      <c r="Q792" s="242"/>
      <c r="R792" s="242"/>
      <c r="S792" s="242"/>
      <c r="T792" s="242"/>
      <c r="U792" s="242"/>
      <c r="V792" s="242"/>
      <c r="W792" s="242"/>
      <c r="X792" s="242"/>
      <c r="Y792" s="242"/>
      <c r="Z792" s="242"/>
      <c r="AA792" s="242"/>
      <c r="AB792" s="242"/>
      <c r="AC792" s="242"/>
      <c r="AD792" s="242"/>
      <c r="AE792" s="242"/>
      <c r="AF792" s="242"/>
      <c r="AG792" s="242"/>
      <c r="AH792" s="243">
        <v>0</v>
      </c>
      <c r="AI792" s="243"/>
      <c r="AJ792" s="243"/>
      <c r="AK792" s="243"/>
      <c r="AL792" s="243"/>
      <c r="AM792" s="243"/>
      <c r="AN792" s="243"/>
      <c r="AO792" s="243"/>
      <c r="AP792" s="243"/>
      <c r="AQ792" s="243"/>
      <c r="AR792" s="243"/>
      <c r="AS792" s="243"/>
      <c r="AT792" s="243"/>
      <c r="AU792" s="243"/>
      <c r="AV792" s="243"/>
      <c r="AW792" s="243"/>
      <c r="AX792" s="243">
        <v>0</v>
      </c>
      <c r="AY792" s="243"/>
      <c r="AZ792" s="243"/>
      <c r="BA792" s="243"/>
      <c r="BB792" s="243"/>
      <c r="BC792" s="243"/>
      <c r="BD792" s="243"/>
      <c r="BE792" s="243"/>
      <c r="BF792" s="243"/>
      <c r="BG792" s="243"/>
    </row>
    <row r="793" spans="1:59" ht="17.7" customHeight="1" x14ac:dyDescent="0.25">
      <c r="A793" s="240" t="s">
        <v>706</v>
      </c>
      <c r="B793" s="240"/>
      <c r="C793" s="240"/>
      <c r="D793" s="240"/>
      <c r="E793" s="240"/>
      <c r="F793" s="240"/>
      <c r="G793" s="240"/>
      <c r="H793" s="240"/>
      <c r="I793" s="240"/>
      <c r="J793" s="240"/>
      <c r="K793" s="240"/>
      <c r="L793" s="240"/>
      <c r="M793" s="240"/>
      <c r="N793" s="240"/>
      <c r="O793" s="240"/>
      <c r="P793" s="240"/>
      <c r="Q793" s="240"/>
      <c r="R793" s="240"/>
      <c r="S793" s="240"/>
      <c r="T793" s="240"/>
      <c r="U793" s="240"/>
      <c r="V793" s="240"/>
      <c r="W793" s="240"/>
      <c r="X793" s="240"/>
      <c r="Y793" s="240"/>
      <c r="Z793" s="240"/>
      <c r="AA793" s="240"/>
      <c r="AB793" s="240"/>
      <c r="AC793" s="240"/>
      <c r="AD793" s="240"/>
      <c r="AE793" s="240"/>
      <c r="AF793" s="240"/>
      <c r="AG793" s="240"/>
      <c r="AH793" s="241">
        <v>0</v>
      </c>
      <c r="AI793" s="241"/>
      <c r="AJ793" s="241"/>
      <c r="AK793" s="241"/>
      <c r="AL793" s="241"/>
      <c r="AM793" s="241"/>
      <c r="AN793" s="241"/>
      <c r="AO793" s="241"/>
      <c r="AP793" s="241"/>
      <c r="AQ793" s="241"/>
      <c r="AR793" s="241"/>
      <c r="AS793" s="241"/>
      <c r="AT793" s="241"/>
      <c r="AU793" s="241"/>
      <c r="AV793" s="241"/>
      <c r="AW793" s="241"/>
      <c r="AX793" s="241">
        <v>0</v>
      </c>
      <c r="AY793" s="241"/>
      <c r="AZ793" s="241"/>
      <c r="BA793" s="241"/>
      <c r="BB793" s="241"/>
      <c r="BC793" s="241"/>
      <c r="BD793" s="241"/>
      <c r="BE793" s="241"/>
      <c r="BF793" s="241"/>
      <c r="BG793" s="241"/>
    </row>
    <row r="794" spans="1:59" ht="8.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50.25" customHeight="1" x14ac:dyDescent="0.25">
      <c r="A795" s="236" t="s">
        <v>707</v>
      </c>
      <c r="B795" s="236"/>
      <c r="C795" s="236"/>
      <c r="D795" s="236"/>
      <c r="E795" s="236"/>
      <c r="F795" s="236"/>
      <c r="G795" s="236"/>
      <c r="H795" s="236"/>
      <c r="I795" s="236"/>
      <c r="J795" s="236"/>
      <c r="K795" s="236"/>
      <c r="L795" s="236"/>
      <c r="M795" s="236"/>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236"/>
      <c r="AL795" s="236"/>
      <c r="AM795" s="236"/>
      <c r="AN795" s="236"/>
      <c r="AO795" s="236"/>
      <c r="AP795" s="236"/>
      <c r="AQ795" s="236"/>
      <c r="AR795" s="236"/>
      <c r="AS795" s="236"/>
      <c r="AT795" s="236"/>
      <c r="AU795" s="236"/>
      <c r="AV795" s="236"/>
      <c r="AW795" s="236"/>
      <c r="AX795" s="236"/>
      <c r="AY795" s="236"/>
      <c r="AZ795" s="236"/>
      <c r="BA795" s="236"/>
      <c r="BB795" s="236"/>
      <c r="BC795" s="236"/>
      <c r="BD795" s="236"/>
      <c r="BE795" s="236"/>
      <c r="BF795" s="236"/>
      <c r="BG795" s="236"/>
    </row>
    <row r="796" spans="1:59" ht="18" customHeight="1" x14ac:dyDescent="0.25">
      <c r="A796" s="236" t="s">
        <v>708</v>
      </c>
      <c r="B796" s="236"/>
      <c r="C796" s="236"/>
      <c r="D796" s="236"/>
      <c r="E796" s="236"/>
      <c r="F796" s="236"/>
      <c r="G796" s="236"/>
      <c r="H796" s="236"/>
      <c r="I796" s="236"/>
      <c r="J796" s="236"/>
      <c r="K796" s="236"/>
      <c r="L796" s="236"/>
      <c r="M796" s="236"/>
      <c r="N796" s="236"/>
      <c r="O796" s="236"/>
      <c r="P796" s="236"/>
      <c r="Q796" s="236"/>
      <c r="R796" s="236"/>
      <c r="S796" s="236"/>
      <c r="T796" s="236"/>
      <c r="U796" s="236"/>
      <c r="V796" s="236"/>
      <c r="W796" s="236"/>
      <c r="X796" s="236"/>
      <c r="Y796" s="236"/>
      <c r="Z796" s="236"/>
      <c r="AA796" s="236"/>
      <c r="AB796" s="236"/>
      <c r="AC796" s="236"/>
      <c r="AD796" s="236"/>
      <c r="AE796" s="236"/>
      <c r="AF796" s="236"/>
      <c r="AG796" s="236"/>
      <c r="AH796" s="236"/>
      <c r="AI796" s="236"/>
      <c r="AJ796" s="236"/>
      <c r="AK796" s="236"/>
      <c r="AL796" s="236"/>
      <c r="AM796" s="236"/>
      <c r="AN796" s="236"/>
      <c r="AO796" s="236"/>
      <c r="AP796" s="236"/>
      <c r="AQ796" s="236"/>
      <c r="AR796" s="236"/>
      <c r="AS796" s="236"/>
      <c r="AT796" s="236"/>
      <c r="AU796" s="236"/>
      <c r="AV796" s="236"/>
      <c r="AW796" s="236"/>
      <c r="AX796" s="236"/>
      <c r="AY796" s="236"/>
      <c r="AZ796" s="236"/>
      <c r="BA796" s="236"/>
      <c r="BB796" s="236"/>
      <c r="BC796" s="236"/>
      <c r="BD796" s="236"/>
      <c r="BE796" s="236"/>
      <c r="BF796" s="236"/>
      <c r="BG796" s="236"/>
    </row>
    <row r="797" spans="1:59" ht="18" customHeight="1" x14ac:dyDescent="0.25">
      <c r="A797" s="236" t="s">
        <v>709</v>
      </c>
      <c r="B797" s="236"/>
      <c r="C797" s="236"/>
      <c r="D797" s="236"/>
      <c r="E797" s="236"/>
      <c r="F797" s="236"/>
      <c r="G797" s="236"/>
      <c r="H797" s="236"/>
      <c r="I797" s="236"/>
      <c r="J797" s="236"/>
      <c r="K797" s="236"/>
      <c r="L797" s="236"/>
      <c r="M797" s="236"/>
      <c r="N797" s="236"/>
      <c r="O797" s="236"/>
      <c r="P797" s="236"/>
      <c r="Q797" s="236"/>
      <c r="R797" s="236"/>
      <c r="S797" s="236"/>
      <c r="T797" s="236"/>
      <c r="U797" s="236"/>
      <c r="V797" s="236"/>
      <c r="W797" s="236"/>
      <c r="X797" s="236"/>
      <c r="Y797" s="236"/>
      <c r="Z797" s="236"/>
      <c r="AA797" s="236"/>
      <c r="AB797" s="236"/>
      <c r="AC797" s="236"/>
      <c r="AD797" s="236"/>
      <c r="AE797" s="236"/>
      <c r="AF797" s="236"/>
      <c r="AG797" s="236"/>
      <c r="AH797" s="236"/>
      <c r="AI797" s="236"/>
      <c r="AJ797" s="236"/>
      <c r="AK797" s="236"/>
      <c r="AL797" s="236"/>
      <c r="AM797" s="236"/>
      <c r="AN797" s="236"/>
      <c r="AO797" s="236"/>
      <c r="AP797" s="236"/>
      <c r="AQ797" s="236"/>
      <c r="AR797" s="236"/>
      <c r="AS797" s="236"/>
      <c r="AT797" s="236"/>
      <c r="AU797" s="236"/>
      <c r="AV797" s="236"/>
      <c r="AW797" s="236"/>
      <c r="AX797" s="236"/>
      <c r="AY797" s="236"/>
      <c r="AZ797" s="236"/>
      <c r="BA797" s="236"/>
      <c r="BB797" s="236"/>
      <c r="BC797" s="236"/>
      <c r="BD797" s="236"/>
      <c r="BE797" s="236"/>
      <c r="BF797" s="236"/>
      <c r="BG797" s="236"/>
    </row>
    <row r="798" spans="1:59" ht="18" customHeight="1" x14ac:dyDescent="0.25">
      <c r="A798" s="236" t="s">
        <v>710</v>
      </c>
      <c r="B798" s="236"/>
      <c r="C798" s="236"/>
      <c r="D798" s="236"/>
      <c r="E798" s="236"/>
      <c r="F798" s="236"/>
      <c r="G798" s="236"/>
      <c r="H798" s="236"/>
      <c r="I798" s="236"/>
      <c r="J798" s="236"/>
      <c r="K798" s="236"/>
      <c r="L798" s="236"/>
      <c r="M798" s="236"/>
      <c r="N798" s="236"/>
      <c r="O798" s="236"/>
      <c r="P798" s="236"/>
      <c r="Q798" s="236"/>
      <c r="R798" s="236"/>
      <c r="S798" s="236"/>
      <c r="T798" s="236"/>
      <c r="U798" s="236"/>
      <c r="V798" s="236"/>
      <c r="W798" s="236"/>
      <c r="X798" s="236"/>
      <c r="Y798" s="236"/>
      <c r="Z798" s="236"/>
      <c r="AA798" s="236"/>
      <c r="AB798" s="236"/>
      <c r="AC798" s="236"/>
      <c r="AD798" s="236"/>
      <c r="AE798" s="236"/>
      <c r="AF798" s="236"/>
      <c r="AG798" s="236"/>
      <c r="AH798" s="236"/>
      <c r="AI798" s="236"/>
      <c r="AJ798" s="236"/>
      <c r="AK798" s="236"/>
      <c r="AL798" s="236"/>
      <c r="AM798" s="236"/>
      <c r="AN798" s="236"/>
      <c r="AO798" s="236"/>
      <c r="AP798" s="236"/>
      <c r="AQ798" s="236"/>
      <c r="AR798" s="236"/>
      <c r="AS798" s="236"/>
      <c r="AT798" s="236"/>
      <c r="AU798" s="236"/>
      <c r="AV798" s="236"/>
      <c r="AW798" s="236"/>
      <c r="AX798" s="236"/>
      <c r="AY798" s="236"/>
      <c r="AZ798" s="236"/>
      <c r="BA798" s="236"/>
      <c r="BB798" s="236"/>
      <c r="BC798" s="236"/>
      <c r="BD798" s="236"/>
      <c r="BE798" s="236"/>
      <c r="BF798" s="236"/>
      <c r="BG798" s="236"/>
    </row>
    <row r="799" spans="1:59" ht="18" customHeight="1" x14ac:dyDescent="0.25">
      <c r="A799" s="236" t="s">
        <v>711</v>
      </c>
      <c r="B799" s="236"/>
      <c r="C799" s="236"/>
      <c r="D799" s="236"/>
      <c r="E799" s="236"/>
      <c r="F799" s="236"/>
      <c r="G799" s="236"/>
      <c r="H799" s="236"/>
      <c r="I799" s="236"/>
      <c r="J799" s="236"/>
      <c r="K799" s="236"/>
      <c r="L799" s="236"/>
      <c r="M799" s="236"/>
      <c r="N799" s="236"/>
      <c r="O799" s="236"/>
      <c r="P799" s="236"/>
      <c r="Q799" s="236"/>
      <c r="R799" s="236"/>
      <c r="S799" s="236"/>
      <c r="T799" s="236"/>
      <c r="U799" s="236"/>
      <c r="V799" s="236"/>
      <c r="W799" s="236"/>
      <c r="X799" s="236"/>
      <c r="Y799" s="236"/>
      <c r="Z799" s="236"/>
      <c r="AA799" s="236"/>
      <c r="AB799" s="236"/>
      <c r="AC799" s="236"/>
      <c r="AD799" s="236"/>
      <c r="AE799" s="236"/>
      <c r="AF799" s="236"/>
      <c r="AG799" s="236"/>
      <c r="AH799" s="236"/>
      <c r="AI799" s="236"/>
      <c r="AJ799" s="236"/>
      <c r="AK799" s="236"/>
      <c r="AL799" s="236"/>
      <c r="AM799" s="236"/>
      <c r="AN799" s="236"/>
      <c r="AO799" s="236"/>
      <c r="AP799" s="236"/>
      <c r="AQ799" s="236"/>
      <c r="AR799" s="236"/>
      <c r="AS799" s="236"/>
      <c r="AT799" s="236"/>
      <c r="AU799" s="236"/>
      <c r="AV799" s="236"/>
      <c r="AW799" s="236"/>
      <c r="AX799" s="236"/>
      <c r="AY799" s="236"/>
      <c r="AZ799" s="236"/>
      <c r="BA799" s="236"/>
      <c r="BB799" s="236"/>
      <c r="BC799" s="236"/>
      <c r="BD799" s="236"/>
      <c r="BE799" s="236"/>
      <c r="BF799" s="236"/>
      <c r="BG799" s="236"/>
    </row>
    <row r="800" spans="1:59" ht="18" customHeight="1" x14ac:dyDescent="0.25">
      <c r="A800" s="236" t="s">
        <v>712</v>
      </c>
      <c r="B800" s="236"/>
      <c r="C800" s="236"/>
      <c r="D800" s="236"/>
      <c r="E800" s="236"/>
      <c r="F800" s="236"/>
      <c r="G800" s="236"/>
      <c r="H800" s="236"/>
      <c r="I800" s="236"/>
      <c r="J800" s="236"/>
      <c r="K800" s="236"/>
      <c r="L800" s="236"/>
      <c r="M800" s="236"/>
      <c r="N800" s="236"/>
      <c r="O800" s="236"/>
      <c r="P800" s="236"/>
      <c r="Q800" s="236"/>
      <c r="R800" s="236"/>
      <c r="S800" s="236"/>
      <c r="T800" s="236"/>
      <c r="U800" s="236"/>
      <c r="V800" s="236"/>
      <c r="W800" s="236"/>
      <c r="X800" s="236"/>
      <c r="Y800" s="236"/>
      <c r="Z800" s="236"/>
      <c r="AA800" s="236"/>
      <c r="AB800" s="236"/>
      <c r="AC800" s="236"/>
      <c r="AD800" s="236"/>
      <c r="AE800" s="236"/>
      <c r="AF800" s="236"/>
      <c r="AG800" s="236"/>
      <c r="AH800" s="236"/>
      <c r="AI800" s="236"/>
      <c r="AJ800" s="236"/>
      <c r="AK800" s="236"/>
      <c r="AL800" s="236"/>
      <c r="AM800" s="236"/>
      <c r="AN800" s="236"/>
      <c r="AO800" s="236"/>
      <c r="AP800" s="236"/>
      <c r="AQ800" s="236"/>
      <c r="AR800" s="236"/>
      <c r="AS800" s="236"/>
      <c r="AT800" s="236"/>
      <c r="AU800" s="236"/>
      <c r="AV800" s="236"/>
      <c r="AW800" s="236"/>
      <c r="AX800" s="236"/>
      <c r="AY800" s="236"/>
      <c r="AZ800" s="236"/>
      <c r="BA800" s="236"/>
      <c r="BB800" s="236"/>
      <c r="BC800" s="236"/>
      <c r="BD800" s="236"/>
      <c r="BE800" s="236"/>
      <c r="BF800" s="236"/>
      <c r="BG800" s="236"/>
    </row>
    <row r="801" spans="1:59" ht="18" customHeight="1" x14ac:dyDescent="0.25">
      <c r="A801" s="236" t="s">
        <v>713</v>
      </c>
      <c r="B801" s="236"/>
      <c r="C801" s="236"/>
      <c r="D801" s="236"/>
      <c r="E801" s="236"/>
      <c r="F801" s="236"/>
      <c r="G801" s="236"/>
      <c r="H801" s="236"/>
      <c r="I801" s="236"/>
      <c r="J801" s="236"/>
      <c r="K801" s="236"/>
      <c r="L801" s="236"/>
      <c r="M801" s="236"/>
      <c r="N801" s="236"/>
      <c r="O801" s="236"/>
      <c r="P801" s="236"/>
      <c r="Q801" s="236"/>
      <c r="R801" s="236"/>
      <c r="S801" s="236"/>
      <c r="T801" s="236"/>
      <c r="U801" s="236"/>
      <c r="V801" s="236"/>
      <c r="W801" s="236"/>
      <c r="X801" s="236"/>
      <c r="Y801" s="236"/>
      <c r="Z801" s="236"/>
      <c r="AA801" s="236"/>
      <c r="AB801" s="236"/>
      <c r="AC801" s="236"/>
      <c r="AD801" s="236"/>
      <c r="AE801" s="236"/>
      <c r="AF801" s="236"/>
      <c r="AG801" s="236"/>
      <c r="AH801" s="236"/>
      <c r="AI801" s="236"/>
      <c r="AJ801" s="236"/>
      <c r="AK801" s="236"/>
      <c r="AL801" s="236"/>
      <c r="AM801" s="236"/>
      <c r="AN801" s="236"/>
      <c r="AO801" s="236"/>
      <c r="AP801" s="236"/>
      <c r="AQ801" s="236"/>
      <c r="AR801" s="236"/>
      <c r="AS801" s="236"/>
      <c r="AT801" s="236"/>
      <c r="AU801" s="236"/>
      <c r="AV801" s="236"/>
      <c r="AW801" s="236"/>
      <c r="AX801" s="236"/>
      <c r="AY801" s="236"/>
      <c r="AZ801" s="236"/>
      <c r="BA801" s="236"/>
      <c r="BB801" s="236"/>
      <c r="BC801" s="236"/>
      <c r="BD801" s="236"/>
      <c r="BE801" s="236"/>
      <c r="BF801" s="236"/>
      <c r="BG801" s="236"/>
    </row>
    <row r="802" spans="1:59" ht="18" customHeight="1" x14ac:dyDescent="0.25">
      <c r="A802" s="236" t="s">
        <v>714</v>
      </c>
      <c r="B802" s="236"/>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c r="AA802" s="236"/>
      <c r="AB802" s="236"/>
      <c r="AC802" s="236"/>
      <c r="AD802" s="236"/>
      <c r="AE802" s="236"/>
      <c r="AF802" s="236"/>
      <c r="AG802" s="236"/>
      <c r="AH802" s="236"/>
      <c r="AI802" s="236"/>
      <c r="AJ802" s="236"/>
      <c r="AK802" s="236"/>
      <c r="AL802" s="236"/>
      <c r="AM802" s="236"/>
      <c r="AN802" s="236"/>
      <c r="AO802" s="236"/>
      <c r="AP802" s="236"/>
      <c r="AQ802" s="236"/>
      <c r="AR802" s="236"/>
      <c r="AS802" s="236"/>
      <c r="AT802" s="236"/>
      <c r="AU802" s="236"/>
      <c r="AV802" s="236"/>
      <c r="AW802" s="236"/>
      <c r="AX802" s="236"/>
      <c r="AY802" s="236"/>
      <c r="AZ802" s="236"/>
      <c r="BA802" s="236"/>
      <c r="BB802" s="236"/>
      <c r="BC802" s="236"/>
      <c r="BD802" s="236"/>
      <c r="BE802" s="236"/>
      <c r="BF802" s="236"/>
      <c r="BG802" s="236"/>
    </row>
    <row r="803" spans="1:59" ht="18" customHeight="1" x14ac:dyDescent="0.25">
      <c r="A803" s="236" t="s">
        <v>715</v>
      </c>
      <c r="B803" s="236"/>
      <c r="C803" s="236"/>
      <c r="D803" s="236"/>
      <c r="E803" s="236"/>
      <c r="F803" s="236"/>
      <c r="G803" s="236"/>
      <c r="H803" s="236"/>
      <c r="I803" s="236"/>
      <c r="J803" s="236"/>
      <c r="K803" s="236"/>
      <c r="L803" s="236"/>
      <c r="M803" s="236"/>
      <c r="N803" s="236"/>
      <c r="O803" s="236"/>
      <c r="P803" s="236"/>
      <c r="Q803" s="236"/>
      <c r="R803" s="236"/>
      <c r="S803" s="236"/>
      <c r="T803" s="236"/>
      <c r="U803" s="236"/>
      <c r="V803" s="236"/>
      <c r="W803" s="236"/>
      <c r="X803" s="236"/>
      <c r="Y803" s="236"/>
      <c r="Z803" s="236"/>
      <c r="AA803" s="236"/>
      <c r="AB803" s="236"/>
      <c r="AC803" s="236"/>
      <c r="AD803" s="236"/>
      <c r="AE803" s="236"/>
      <c r="AF803" s="236"/>
      <c r="AG803" s="236"/>
      <c r="AH803" s="236"/>
      <c r="AI803" s="236"/>
      <c r="AJ803" s="236"/>
      <c r="AK803" s="236"/>
      <c r="AL803" s="236"/>
      <c r="AM803" s="236"/>
      <c r="AN803" s="236"/>
      <c r="AO803" s="236"/>
      <c r="AP803" s="236"/>
      <c r="AQ803" s="236"/>
      <c r="AR803" s="236"/>
      <c r="AS803" s="236"/>
      <c r="AT803" s="236"/>
      <c r="AU803" s="236"/>
      <c r="AV803" s="236"/>
      <c r="AW803" s="236"/>
      <c r="AX803" s="236"/>
      <c r="AY803" s="236"/>
      <c r="AZ803" s="236"/>
      <c r="BA803" s="236"/>
      <c r="BB803" s="236"/>
      <c r="BC803" s="236"/>
      <c r="BD803" s="236"/>
      <c r="BE803" s="236"/>
      <c r="BF803" s="236"/>
      <c r="BG803" s="236"/>
    </row>
    <row r="804" spans="1:59" ht="18" customHeight="1" x14ac:dyDescent="0.25">
      <c r="A804" s="236" t="s">
        <v>716</v>
      </c>
      <c r="B804" s="236"/>
      <c r="C804" s="236"/>
      <c r="D804" s="236"/>
      <c r="E804" s="236"/>
      <c r="F804" s="236"/>
      <c r="G804" s="236"/>
      <c r="H804" s="236"/>
      <c r="I804" s="236"/>
      <c r="J804" s="236"/>
      <c r="K804" s="236"/>
      <c r="L804" s="236"/>
      <c r="M804" s="236"/>
      <c r="N804" s="236"/>
      <c r="O804" s="236"/>
      <c r="P804" s="236"/>
      <c r="Q804" s="236"/>
      <c r="R804" s="236"/>
      <c r="S804" s="236"/>
      <c r="T804" s="236"/>
      <c r="U804" s="236"/>
      <c r="V804" s="236"/>
      <c r="W804" s="236"/>
      <c r="X804" s="236"/>
      <c r="Y804" s="236"/>
      <c r="Z804" s="236"/>
      <c r="AA804" s="236"/>
      <c r="AB804" s="236"/>
      <c r="AC804" s="236"/>
      <c r="AD804" s="236"/>
      <c r="AE804" s="236"/>
      <c r="AF804" s="236"/>
      <c r="AG804" s="236"/>
      <c r="AH804" s="236"/>
      <c r="AI804" s="236"/>
      <c r="AJ804" s="236"/>
      <c r="AK804" s="236"/>
      <c r="AL804" s="236"/>
      <c r="AM804" s="236"/>
      <c r="AN804" s="236"/>
      <c r="AO804" s="236"/>
      <c r="AP804" s="236"/>
      <c r="AQ804" s="236"/>
      <c r="AR804" s="236"/>
      <c r="AS804" s="236"/>
      <c r="AT804" s="236"/>
      <c r="AU804" s="236"/>
      <c r="AV804" s="236"/>
      <c r="AW804" s="236"/>
      <c r="AX804" s="236"/>
      <c r="AY804" s="236"/>
      <c r="AZ804" s="236"/>
      <c r="BA804" s="236"/>
      <c r="BB804" s="236"/>
      <c r="BC804" s="236"/>
      <c r="BD804" s="236"/>
      <c r="BE804" s="236"/>
      <c r="BF804" s="236"/>
      <c r="BG804" s="236"/>
    </row>
    <row r="805" spans="1:59" ht="18" customHeight="1" x14ac:dyDescent="0.25">
      <c r="A805" s="236" t="s">
        <v>717</v>
      </c>
      <c r="B805" s="236"/>
      <c r="C805" s="236"/>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c r="AA805" s="236"/>
      <c r="AB805" s="236"/>
      <c r="AC805" s="236"/>
      <c r="AD805" s="236"/>
      <c r="AE805" s="236"/>
      <c r="AF805" s="236"/>
      <c r="AG805" s="236"/>
      <c r="AH805" s="236"/>
      <c r="AI805" s="236"/>
      <c r="AJ805" s="236"/>
      <c r="AK805" s="236"/>
      <c r="AL805" s="236"/>
      <c r="AM805" s="236"/>
      <c r="AN805" s="236"/>
      <c r="AO805" s="236"/>
      <c r="AP805" s="236"/>
      <c r="AQ805" s="236"/>
      <c r="AR805" s="236"/>
      <c r="AS805" s="236"/>
      <c r="AT805" s="236"/>
      <c r="AU805" s="236"/>
      <c r="AV805" s="236"/>
      <c r="AW805" s="236"/>
      <c r="AX805" s="236"/>
      <c r="AY805" s="236"/>
      <c r="AZ805" s="236"/>
      <c r="BA805" s="236"/>
      <c r="BB805" s="236"/>
      <c r="BC805" s="236"/>
      <c r="BD805" s="236"/>
      <c r="BE805" s="236"/>
      <c r="BF805" s="236"/>
      <c r="BG805" s="236"/>
    </row>
    <row r="806" spans="1:59" ht="18" customHeight="1" x14ac:dyDescent="0.25">
      <c r="A806" s="236" t="s">
        <v>718</v>
      </c>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6"/>
      <c r="Z806" s="236"/>
      <c r="AA806" s="236"/>
      <c r="AB806" s="236"/>
      <c r="AC806" s="236"/>
      <c r="AD806" s="236"/>
      <c r="AE806" s="236"/>
      <c r="AF806" s="236"/>
      <c r="AG806" s="236"/>
      <c r="AH806" s="236"/>
      <c r="AI806" s="236"/>
      <c r="AJ806" s="236"/>
      <c r="AK806" s="236"/>
      <c r="AL806" s="236"/>
      <c r="AM806" s="236"/>
      <c r="AN806" s="236"/>
      <c r="AO806" s="236"/>
      <c r="AP806" s="236"/>
      <c r="AQ806" s="236"/>
      <c r="AR806" s="236"/>
      <c r="AS806" s="236"/>
      <c r="AT806" s="236"/>
      <c r="AU806" s="236"/>
      <c r="AV806" s="236"/>
      <c r="AW806" s="236"/>
      <c r="AX806" s="236"/>
      <c r="AY806" s="236"/>
      <c r="AZ806" s="236"/>
      <c r="BA806" s="236"/>
      <c r="BB806" s="236"/>
      <c r="BC806" s="236"/>
      <c r="BD806" s="236"/>
      <c r="BE806" s="236"/>
      <c r="BF806" s="236"/>
      <c r="BG806" s="236"/>
    </row>
    <row r="807" spans="1:59" ht="18" customHeight="1" x14ac:dyDescent="0.25">
      <c r="A807" s="236" t="s">
        <v>719</v>
      </c>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c r="AA807" s="236"/>
      <c r="AB807" s="236"/>
      <c r="AC807" s="236"/>
      <c r="AD807" s="236"/>
      <c r="AE807" s="236"/>
      <c r="AF807" s="236"/>
      <c r="AG807" s="236"/>
      <c r="AH807" s="236"/>
      <c r="AI807" s="236"/>
      <c r="AJ807" s="236"/>
      <c r="AK807" s="236"/>
      <c r="AL807" s="236"/>
      <c r="AM807" s="236"/>
      <c r="AN807" s="236"/>
      <c r="AO807" s="236"/>
      <c r="AP807" s="236"/>
      <c r="AQ807" s="236"/>
      <c r="AR807" s="236"/>
      <c r="AS807" s="236"/>
      <c r="AT807" s="236"/>
      <c r="AU807" s="236"/>
      <c r="AV807" s="236"/>
      <c r="AW807" s="236"/>
      <c r="AX807" s="236"/>
      <c r="AY807" s="236"/>
      <c r="AZ807" s="236"/>
      <c r="BA807" s="236"/>
      <c r="BB807" s="236"/>
      <c r="BC807" s="236"/>
      <c r="BD807" s="236"/>
      <c r="BE807" s="236"/>
      <c r="BF807" s="236"/>
      <c r="BG807" s="236"/>
    </row>
    <row r="808" spans="1:59" ht="18" customHeight="1" x14ac:dyDescent="0.25">
      <c r="A808" s="236" t="s">
        <v>720</v>
      </c>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6"/>
      <c r="Z808" s="236"/>
      <c r="AA808" s="236"/>
      <c r="AB808" s="236"/>
      <c r="AC808" s="236"/>
      <c r="AD808" s="236"/>
      <c r="AE808" s="236"/>
      <c r="AF808" s="236"/>
      <c r="AG808" s="236"/>
      <c r="AH808" s="236"/>
      <c r="AI808" s="236"/>
      <c r="AJ808" s="236"/>
      <c r="AK808" s="236"/>
      <c r="AL808" s="236"/>
      <c r="AM808" s="236"/>
      <c r="AN808" s="236"/>
      <c r="AO808" s="236"/>
      <c r="AP808" s="236"/>
      <c r="AQ808" s="236"/>
      <c r="AR808" s="236"/>
      <c r="AS808" s="236"/>
      <c r="AT808" s="236"/>
      <c r="AU808" s="236"/>
      <c r="AV808" s="236"/>
      <c r="AW808" s="236"/>
      <c r="AX808" s="236"/>
      <c r="AY808" s="236"/>
      <c r="AZ808" s="236"/>
      <c r="BA808" s="236"/>
      <c r="BB808" s="236"/>
      <c r="BC808" s="236"/>
      <c r="BD808" s="236"/>
      <c r="BE808" s="236"/>
      <c r="BF808" s="236"/>
      <c r="BG808" s="236"/>
    </row>
    <row r="809" spans="1:59" ht="18" customHeight="1" x14ac:dyDescent="0.25">
      <c r="A809" s="236" t="s">
        <v>721</v>
      </c>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c r="AA809" s="236"/>
      <c r="AB809" s="236"/>
      <c r="AC809" s="236"/>
      <c r="AD809" s="236"/>
      <c r="AE809" s="236"/>
      <c r="AF809" s="236"/>
      <c r="AG809" s="236"/>
      <c r="AH809" s="236"/>
      <c r="AI809" s="236"/>
      <c r="AJ809" s="236"/>
      <c r="AK809" s="236"/>
      <c r="AL809" s="236"/>
      <c r="AM809" s="236"/>
      <c r="AN809" s="236"/>
      <c r="AO809" s="236"/>
      <c r="AP809" s="236"/>
      <c r="AQ809" s="236"/>
      <c r="AR809" s="236"/>
      <c r="AS809" s="236"/>
      <c r="AT809" s="236"/>
      <c r="AU809" s="236"/>
      <c r="AV809" s="236"/>
      <c r="AW809" s="236"/>
      <c r="AX809" s="236"/>
      <c r="AY809" s="236"/>
      <c r="AZ809" s="236"/>
      <c r="BA809" s="236"/>
      <c r="BB809" s="236"/>
      <c r="BC809" s="236"/>
      <c r="BD809" s="236"/>
      <c r="BE809" s="236"/>
      <c r="BF809" s="236"/>
      <c r="BG809" s="236"/>
    </row>
    <row r="810" spans="1:59" ht="8.85" customHeight="1" x14ac:dyDescent="0.25"/>
    <row r="811" spans="1:59" ht="16.95" customHeight="1" x14ac:dyDescent="0.25">
      <c r="A811" s="239" t="s">
        <v>722</v>
      </c>
      <c r="B811" s="239"/>
      <c r="C811" s="239"/>
      <c r="D811" s="239"/>
      <c r="E811" s="239"/>
      <c r="F811" s="239"/>
      <c r="G811" s="239"/>
      <c r="H811" s="239"/>
      <c r="I811" s="239"/>
      <c r="J811" s="239"/>
      <c r="K811" s="239"/>
      <c r="L811" s="239"/>
      <c r="M811" s="239"/>
      <c r="N811" s="239"/>
      <c r="O811" s="239"/>
      <c r="P811" s="239"/>
      <c r="Q811" s="239"/>
      <c r="R811" s="239"/>
      <c r="S811" s="239"/>
      <c r="T811" s="239"/>
      <c r="U811" s="239"/>
      <c r="V811" s="239"/>
      <c r="W811" s="239"/>
      <c r="X811" s="239"/>
      <c r="Y811" s="239"/>
      <c r="Z811" s="239"/>
      <c r="AA811" s="239"/>
      <c r="AB811" s="239"/>
      <c r="AC811" s="239"/>
      <c r="AD811" s="239"/>
      <c r="AE811" s="239"/>
      <c r="AF811" s="239"/>
      <c r="AG811" s="239"/>
      <c r="AH811" s="239"/>
      <c r="AI811" s="239"/>
      <c r="AJ811" s="239"/>
      <c r="AK811" s="239"/>
      <c r="AL811" s="239"/>
      <c r="AM811" s="239"/>
      <c r="AN811" s="239"/>
      <c r="AO811" s="239"/>
      <c r="AP811" s="239"/>
      <c r="AQ811" s="239"/>
      <c r="AR811" s="239"/>
      <c r="AS811" s="239"/>
      <c r="AT811" s="239"/>
      <c r="AU811" s="239"/>
      <c r="AV811" s="239"/>
      <c r="AW811" s="239"/>
      <c r="AX811" s="239"/>
      <c r="AY811" s="239"/>
      <c r="AZ811" s="239"/>
      <c r="BA811" s="239"/>
      <c r="BB811" s="239"/>
      <c r="BC811" s="239"/>
      <c r="BD811" s="239"/>
      <c r="BE811" s="239"/>
      <c r="BF811" s="239"/>
      <c r="BG811" s="239"/>
    </row>
    <row r="812" spans="1:59" ht="20.100000000000001" customHeight="1" x14ac:dyDescent="0.25">
      <c r="A812" s="236" t="s">
        <v>723</v>
      </c>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6"/>
      <c r="Z812" s="236"/>
      <c r="AA812" s="236"/>
      <c r="AB812" s="236"/>
      <c r="AC812" s="236"/>
      <c r="AD812" s="236"/>
      <c r="AE812" s="236"/>
      <c r="AF812" s="236"/>
      <c r="AG812" s="236"/>
      <c r="AH812" s="236"/>
      <c r="AI812" s="236"/>
      <c r="AJ812" s="236"/>
      <c r="AK812" s="236"/>
      <c r="AL812" s="236"/>
      <c r="AM812" s="236"/>
      <c r="AN812" s="236"/>
      <c r="AO812" s="236"/>
      <c r="AP812" s="236"/>
      <c r="AQ812" s="236"/>
      <c r="AR812" s="236"/>
      <c r="AS812" s="236"/>
      <c r="AT812" s="236"/>
      <c r="AU812" s="236"/>
      <c r="AV812" s="236"/>
      <c r="AW812" s="236"/>
      <c r="AX812" s="236"/>
      <c r="AY812" s="236"/>
      <c r="AZ812" s="236"/>
      <c r="BA812" s="236"/>
      <c r="BB812" s="236"/>
      <c r="BC812" s="236"/>
      <c r="BD812" s="236"/>
      <c r="BE812" s="236"/>
      <c r="BF812" s="236"/>
      <c r="BG812" s="236"/>
    </row>
    <row r="813" spans="1:59" ht="20.100000000000001" customHeight="1" x14ac:dyDescent="0.25">
      <c r="A813" s="236" t="s">
        <v>724</v>
      </c>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6"/>
      <c r="Z813" s="236"/>
      <c r="AA813" s="236"/>
      <c r="AB813" s="236"/>
      <c r="AC813" s="236"/>
      <c r="AD813" s="236"/>
      <c r="AE813" s="236"/>
      <c r="AF813" s="236"/>
      <c r="AG813" s="236"/>
      <c r="AH813" s="236"/>
      <c r="AI813" s="236"/>
      <c r="AJ813" s="236"/>
      <c r="AK813" s="236"/>
      <c r="AL813" s="236"/>
      <c r="AM813" s="236"/>
      <c r="AN813" s="236"/>
      <c r="AO813" s="236"/>
      <c r="AP813" s="236"/>
      <c r="AQ813" s="236"/>
      <c r="AR813" s="236"/>
      <c r="AS813" s="236"/>
      <c r="AT813" s="236"/>
      <c r="AU813" s="236"/>
      <c r="AV813" s="236"/>
      <c r="AW813" s="236"/>
      <c r="AX813" s="236"/>
      <c r="AY813" s="236"/>
      <c r="AZ813" s="236"/>
      <c r="BA813" s="236"/>
      <c r="BB813" s="236"/>
      <c r="BC813" s="236"/>
      <c r="BD813" s="236"/>
      <c r="BE813" s="236"/>
      <c r="BF813" s="236"/>
      <c r="BG813" s="236"/>
    </row>
    <row r="814" spans="1:59" ht="20.100000000000001" customHeight="1" x14ac:dyDescent="0.25">
      <c r="A814" s="236" t="s">
        <v>725</v>
      </c>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c r="AA814" s="236"/>
      <c r="AB814" s="236"/>
      <c r="AC814" s="236"/>
      <c r="AD814" s="236"/>
      <c r="AE814" s="236"/>
      <c r="AF814" s="236"/>
      <c r="AG814" s="236"/>
      <c r="AH814" s="236"/>
      <c r="AI814" s="236"/>
      <c r="AJ814" s="236"/>
      <c r="AK814" s="236"/>
      <c r="AL814" s="236"/>
      <c r="AM814" s="236"/>
      <c r="AN814" s="236"/>
      <c r="AO814" s="236"/>
      <c r="AP814" s="236"/>
      <c r="AQ814" s="236"/>
      <c r="AR814" s="236"/>
      <c r="AS814" s="236"/>
      <c r="AT814" s="236"/>
      <c r="AU814" s="236"/>
      <c r="AV814" s="236"/>
      <c r="AW814" s="236"/>
      <c r="AX814" s="236"/>
      <c r="AY814" s="236"/>
      <c r="AZ814" s="236"/>
      <c r="BA814" s="236"/>
      <c r="BB814" s="236"/>
      <c r="BC814" s="236"/>
      <c r="BD814" s="236"/>
      <c r="BE814" s="236"/>
      <c r="BF814" s="236"/>
      <c r="BG814" s="236"/>
    </row>
    <row r="815" spans="1:59" ht="33.75" customHeight="1" x14ac:dyDescent="0.25">
      <c r="A815" s="236" t="s">
        <v>726</v>
      </c>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c r="AA815" s="236"/>
      <c r="AB815" s="236"/>
      <c r="AC815" s="236"/>
      <c r="AD815" s="236"/>
      <c r="AE815" s="236"/>
      <c r="AF815" s="236"/>
      <c r="AG815" s="236"/>
      <c r="AH815" s="236"/>
      <c r="AI815" s="236"/>
      <c r="AJ815" s="236"/>
      <c r="AK815" s="236"/>
      <c r="AL815" s="236"/>
      <c r="AM815" s="236"/>
      <c r="AN815" s="236"/>
      <c r="AO815" s="236"/>
      <c r="AP815" s="236"/>
      <c r="AQ815" s="236"/>
      <c r="AR815" s="236"/>
      <c r="AS815" s="236"/>
      <c r="AT815" s="236"/>
      <c r="AU815" s="236"/>
      <c r="AV815" s="236"/>
      <c r="AW815" s="236"/>
      <c r="AX815" s="236"/>
      <c r="AY815" s="236"/>
      <c r="AZ815" s="236"/>
      <c r="BA815" s="236"/>
      <c r="BB815" s="236"/>
      <c r="BC815" s="236"/>
      <c r="BD815" s="236"/>
      <c r="BE815" s="236"/>
      <c r="BF815" s="236"/>
      <c r="BG815" s="236"/>
    </row>
    <row r="816" spans="1:59" ht="20.100000000000001" customHeight="1" x14ac:dyDescent="0.25">
      <c r="A816" s="236" t="s">
        <v>727</v>
      </c>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6"/>
      <c r="Z816" s="236"/>
      <c r="AA816" s="236"/>
      <c r="AB816" s="236"/>
      <c r="AC816" s="236"/>
      <c r="AD816" s="236"/>
      <c r="AE816" s="236"/>
      <c r="AF816" s="236"/>
      <c r="AG816" s="236"/>
      <c r="AH816" s="236"/>
      <c r="AI816" s="236"/>
      <c r="AJ816" s="236"/>
      <c r="AK816" s="236"/>
      <c r="AL816" s="236"/>
      <c r="AM816" s="236"/>
      <c r="AN816" s="236"/>
      <c r="AO816" s="236"/>
      <c r="AP816" s="236"/>
      <c r="AQ816" s="236"/>
      <c r="AR816" s="236"/>
      <c r="AS816" s="236"/>
      <c r="AT816" s="236"/>
      <c r="AU816" s="236"/>
      <c r="AV816" s="236"/>
      <c r="AW816" s="236"/>
      <c r="AX816" s="236"/>
      <c r="AY816" s="236"/>
      <c r="AZ816" s="236"/>
      <c r="BA816" s="236"/>
      <c r="BB816" s="236"/>
      <c r="BC816" s="236"/>
      <c r="BD816" s="236"/>
      <c r="BE816" s="236"/>
      <c r="BF816" s="236"/>
      <c r="BG816" s="236"/>
    </row>
    <row r="817" spans="1:59" ht="20.100000000000001" customHeight="1" x14ac:dyDescent="0.25">
      <c r="A817" s="236" t="s">
        <v>728</v>
      </c>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c r="AA817" s="236"/>
      <c r="AB817" s="236"/>
      <c r="AC817" s="236"/>
      <c r="AD817" s="236"/>
      <c r="AE817" s="236"/>
      <c r="AF817" s="236"/>
      <c r="AG817" s="236"/>
      <c r="AH817" s="236"/>
      <c r="AI817" s="236"/>
      <c r="AJ817" s="236"/>
      <c r="AK817" s="236"/>
      <c r="AL817" s="236"/>
      <c r="AM817" s="236"/>
      <c r="AN817" s="236"/>
      <c r="AO817" s="236"/>
      <c r="AP817" s="236"/>
      <c r="AQ817" s="236"/>
      <c r="AR817" s="236"/>
      <c r="AS817" s="236"/>
      <c r="AT817" s="236"/>
      <c r="AU817" s="236"/>
      <c r="AV817" s="236"/>
      <c r="AW817" s="236"/>
      <c r="AX817" s="236"/>
      <c r="AY817" s="236"/>
      <c r="AZ817" s="236"/>
      <c r="BA817" s="236"/>
      <c r="BB817" s="236"/>
      <c r="BC817" s="236"/>
      <c r="BD817" s="236"/>
      <c r="BE817" s="236"/>
      <c r="BF817" s="236"/>
      <c r="BG817" s="236"/>
    </row>
    <row r="818" spans="1:59" ht="20.100000000000001" customHeight="1" x14ac:dyDescent="0.25">
      <c r="A818" s="236" t="s">
        <v>729</v>
      </c>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6"/>
      <c r="Z818" s="236"/>
      <c r="AA818" s="236"/>
      <c r="AB818" s="236"/>
      <c r="AC818" s="236"/>
      <c r="AD818" s="236"/>
      <c r="AE818" s="236"/>
      <c r="AF818" s="236"/>
      <c r="AG818" s="236"/>
      <c r="AH818" s="236"/>
      <c r="AI818" s="236"/>
      <c r="AJ818" s="236"/>
      <c r="AK818" s="236"/>
      <c r="AL818" s="236"/>
      <c r="AM818" s="236"/>
      <c r="AN818" s="236"/>
      <c r="AO818" s="236"/>
      <c r="AP818" s="236"/>
      <c r="AQ818" s="236"/>
      <c r="AR818" s="236"/>
      <c r="AS818" s="236"/>
      <c r="AT818" s="236"/>
      <c r="AU818" s="236"/>
      <c r="AV818" s="236"/>
      <c r="AW818" s="236"/>
      <c r="AX818" s="236"/>
      <c r="AY818" s="236"/>
      <c r="AZ818" s="236"/>
      <c r="BA818" s="236"/>
      <c r="BB818" s="236"/>
      <c r="BC818" s="236"/>
      <c r="BD818" s="236"/>
      <c r="BE818" s="236"/>
      <c r="BF818" s="236"/>
      <c r="BG818" s="236"/>
    </row>
    <row r="819" spans="1:59" ht="8.85" customHeight="1" x14ac:dyDescent="0.25"/>
    <row r="820" spans="1:59" ht="17.7" customHeight="1" x14ac:dyDescent="0.25">
      <c r="AK820" s="237" t="s">
        <v>1065</v>
      </c>
      <c r="AL820" s="235"/>
      <c r="AM820" s="235"/>
      <c r="AN820" s="235"/>
      <c r="AO820" s="235"/>
      <c r="AP820" s="235"/>
      <c r="AQ820" s="235"/>
      <c r="AR820" s="235"/>
      <c r="AS820" s="235"/>
      <c r="AT820" s="235"/>
      <c r="AU820" s="235"/>
      <c r="AV820" s="235"/>
      <c r="AW820" s="235"/>
      <c r="AX820" s="235"/>
      <c r="AY820" s="235"/>
      <c r="AZ820" s="235"/>
      <c r="BA820" s="235"/>
      <c r="BB820" s="235"/>
      <c r="BC820" s="235"/>
      <c r="BD820" s="235"/>
      <c r="BE820" s="235"/>
      <c r="BF820" s="235"/>
      <c r="BG820" s="235"/>
    </row>
    <row r="821" spans="1:59" ht="16.95" customHeight="1" x14ac:dyDescent="0.25">
      <c r="A821" s="238" t="s">
        <v>730</v>
      </c>
      <c r="B821" s="238"/>
      <c r="C821" s="238"/>
      <c r="D821" s="238"/>
      <c r="E821" s="238"/>
      <c r="F821" s="238"/>
      <c r="G821" s="238"/>
      <c r="H821" s="238"/>
      <c r="I821" s="238"/>
      <c r="J821" s="238"/>
      <c r="K821" s="238" t="s">
        <v>731</v>
      </c>
      <c r="L821" s="238"/>
      <c r="M821" s="238"/>
      <c r="N821" s="238"/>
      <c r="O821" s="238"/>
      <c r="P821" s="238"/>
      <c r="Q821" s="238"/>
      <c r="R821" s="238"/>
      <c r="S821" s="238"/>
      <c r="T821" s="238"/>
      <c r="U821" s="238"/>
      <c r="V821" s="238"/>
      <c r="W821" s="238"/>
      <c r="X821" s="238"/>
      <c r="Y821" s="238"/>
      <c r="Z821" s="238"/>
      <c r="AA821" s="238"/>
      <c r="AB821" s="238"/>
      <c r="AC821" s="238"/>
      <c r="AD821" s="238"/>
      <c r="AE821" s="238"/>
      <c r="AF821" s="238"/>
      <c r="AG821" s="238"/>
      <c r="AH821" s="238"/>
      <c r="AI821" s="238"/>
      <c r="AJ821" s="238"/>
      <c r="AK821" s="238" t="s">
        <v>732</v>
      </c>
      <c r="AL821" s="238"/>
      <c r="AM821" s="238"/>
      <c r="AN821" s="238"/>
      <c r="AO821" s="238"/>
      <c r="AP821" s="238"/>
      <c r="AQ821" s="238"/>
      <c r="AR821" s="238"/>
      <c r="AS821" s="238"/>
      <c r="AT821" s="238"/>
      <c r="AU821" s="238"/>
      <c r="AV821" s="238"/>
      <c r="AW821" s="238"/>
      <c r="AX821" s="238"/>
      <c r="AY821" s="238"/>
      <c r="AZ821" s="238"/>
      <c r="BA821" s="238"/>
      <c r="BB821" s="238"/>
      <c r="BC821" s="238"/>
      <c r="BD821" s="238"/>
      <c r="BE821" s="238"/>
      <c r="BF821" s="238"/>
      <c r="BG821" s="238"/>
    </row>
    <row r="822" spans="1:59" ht="17.7" customHeight="1" x14ac:dyDescent="0.25">
      <c r="A822" s="235" t="s">
        <v>733</v>
      </c>
      <c r="B822" s="235"/>
      <c r="C822" s="235"/>
      <c r="D822" s="235"/>
      <c r="E822" s="235"/>
      <c r="F822" s="235"/>
      <c r="G822" s="235"/>
      <c r="H822" s="235"/>
      <c r="I822" s="235"/>
      <c r="J822" s="235"/>
      <c r="K822" s="235" t="s">
        <v>733</v>
      </c>
      <c r="L822" s="235"/>
      <c r="M822" s="235"/>
      <c r="N822" s="235"/>
      <c r="O822" s="235"/>
      <c r="P822" s="235"/>
      <c r="Q822" s="235"/>
      <c r="R822" s="235"/>
      <c r="S822" s="235"/>
      <c r="T822" s="235"/>
      <c r="U822" s="235"/>
      <c r="V822" s="235"/>
      <c r="W822" s="235"/>
      <c r="X822" s="235"/>
      <c r="Y822" s="235"/>
      <c r="Z822" s="235"/>
      <c r="AA822" s="235"/>
      <c r="AB822" s="235"/>
      <c r="AC822" s="235"/>
      <c r="AD822" s="235"/>
      <c r="AE822" s="235"/>
      <c r="AF822" s="235"/>
      <c r="AG822" s="235"/>
      <c r="AH822" s="235"/>
      <c r="AI822" s="235"/>
      <c r="AJ822" s="235"/>
      <c r="AK822" s="235" t="s">
        <v>734</v>
      </c>
      <c r="AL822" s="235"/>
      <c r="AM822" s="235"/>
      <c r="AN822" s="235"/>
      <c r="AO822" s="235"/>
      <c r="AP822" s="235"/>
      <c r="AQ822" s="235"/>
      <c r="AR822" s="235"/>
      <c r="AS822" s="235"/>
      <c r="AT822" s="235"/>
      <c r="AU822" s="235"/>
      <c r="AV822" s="235"/>
      <c r="AW822" s="235"/>
      <c r="AX822" s="235"/>
      <c r="AY822" s="235"/>
      <c r="AZ822" s="235"/>
      <c r="BA822" s="235"/>
      <c r="BB822" s="235"/>
      <c r="BC822" s="235"/>
      <c r="BD822" s="235"/>
      <c r="BE822" s="235"/>
      <c r="BF822" s="235"/>
      <c r="BG822" s="235"/>
    </row>
  </sheetData>
  <mergeCells count="2415">
    <mergeCell ref="A208:N208"/>
    <mergeCell ref="O208:AM208"/>
    <mergeCell ref="AN208:BG208"/>
    <mergeCell ref="A615:BG615"/>
    <mergeCell ref="A616:BG616"/>
    <mergeCell ref="A28:BG28"/>
    <mergeCell ref="A29:BG29"/>
    <mergeCell ref="A30:BG30"/>
    <mergeCell ref="A31:BG31"/>
    <mergeCell ref="A32:BG32"/>
    <mergeCell ref="A33:BG33"/>
    <mergeCell ref="A1:AD1"/>
    <mergeCell ref="AI1:BG2"/>
    <mergeCell ref="A2:AD3"/>
    <mergeCell ref="A4:AD4"/>
    <mergeCell ref="A7:BG7"/>
    <mergeCell ref="A9:BG9"/>
    <mergeCell ref="AG3:BG5"/>
    <mergeCell ref="A22:BG22"/>
    <mergeCell ref="A23:BG23"/>
    <mergeCell ref="A24:BG24"/>
    <mergeCell ref="A25:BG25"/>
    <mergeCell ref="A26:BG26"/>
    <mergeCell ref="A27:BG27"/>
    <mergeCell ref="A16:BG16"/>
    <mergeCell ref="A17:BG17"/>
    <mergeCell ref="A18:BG18"/>
    <mergeCell ref="A19:BG19"/>
    <mergeCell ref="A20:BG20"/>
    <mergeCell ref="A21:BG21"/>
    <mergeCell ref="A10:BG10"/>
    <mergeCell ref="A11:BG11"/>
    <mergeCell ref="A12:BG12"/>
    <mergeCell ref="A13:BG13"/>
    <mergeCell ref="A14:BG14"/>
    <mergeCell ref="A15:BG15"/>
    <mergeCell ref="A45:BG45"/>
    <mergeCell ref="A46:BG46"/>
    <mergeCell ref="A47:BG47"/>
    <mergeCell ref="A48:BG48"/>
    <mergeCell ref="A49:BG49"/>
    <mergeCell ref="A50:BG50"/>
    <mergeCell ref="A40:BG40"/>
    <mergeCell ref="A41:BG41"/>
    <mergeCell ref="A42:BG42"/>
    <mergeCell ref="A43:BG43"/>
    <mergeCell ref="A44:BG44"/>
    <mergeCell ref="A34:BG34"/>
    <mergeCell ref="A35:BG35"/>
    <mergeCell ref="A36:BG36"/>
    <mergeCell ref="A37:BG37"/>
    <mergeCell ref="A38:BG38"/>
    <mergeCell ref="A39:BG39"/>
    <mergeCell ref="A63:BG63"/>
    <mergeCell ref="A64:BG64"/>
    <mergeCell ref="A65:BG65"/>
    <mergeCell ref="A66:BG66"/>
    <mergeCell ref="A67:BG67"/>
    <mergeCell ref="A68:BG68"/>
    <mergeCell ref="A57:BG57"/>
    <mergeCell ref="A58:BG58"/>
    <mergeCell ref="A59:BG59"/>
    <mergeCell ref="A60:BG60"/>
    <mergeCell ref="A61:BG61"/>
    <mergeCell ref="A62:BG62"/>
    <mergeCell ref="A51:BG51"/>
    <mergeCell ref="A52:BG52"/>
    <mergeCell ref="A53:BG53"/>
    <mergeCell ref="A54:BG54"/>
    <mergeCell ref="A55:BG55"/>
    <mergeCell ref="A56:BG56"/>
    <mergeCell ref="A84:AG84"/>
    <mergeCell ref="AH84:AW84"/>
    <mergeCell ref="AH85:AW85"/>
    <mergeCell ref="AX85:BG85"/>
    <mergeCell ref="A81:AV81"/>
    <mergeCell ref="AW81:BG81"/>
    <mergeCell ref="A83:AG83"/>
    <mergeCell ref="AH83:AW83"/>
    <mergeCell ref="AX83:BG83"/>
    <mergeCell ref="A75:BG75"/>
    <mergeCell ref="A76:BG76"/>
    <mergeCell ref="A77:BG77"/>
    <mergeCell ref="A78:BG78"/>
    <mergeCell ref="A79:BG79"/>
    <mergeCell ref="AX84:BG84"/>
    <mergeCell ref="A69:BG69"/>
    <mergeCell ref="A70:BG70"/>
    <mergeCell ref="A71:BG71"/>
    <mergeCell ref="A72:BG72"/>
    <mergeCell ref="A73:BG73"/>
    <mergeCell ref="A74:BG74"/>
    <mergeCell ref="A89:BG89"/>
    <mergeCell ref="A90:BG90"/>
    <mergeCell ref="A92:E93"/>
    <mergeCell ref="F92:AF92"/>
    <mergeCell ref="AG92:BG92"/>
    <mergeCell ref="F93:M93"/>
    <mergeCell ref="N93:V93"/>
    <mergeCell ref="W93:AF93"/>
    <mergeCell ref="AG93:AP93"/>
    <mergeCell ref="AQ93:BC93"/>
    <mergeCell ref="A86:AG86"/>
    <mergeCell ref="AH86:AW86"/>
    <mergeCell ref="AX86:BG86"/>
    <mergeCell ref="A87:AG87"/>
    <mergeCell ref="AH87:AW87"/>
    <mergeCell ref="AX87:BG87"/>
    <mergeCell ref="A85:AG85"/>
    <mergeCell ref="BD95:BG95"/>
    <mergeCell ref="AG96:AP96"/>
    <mergeCell ref="AQ96:BC96"/>
    <mergeCell ref="BD96:BG96"/>
    <mergeCell ref="A98:BG98"/>
    <mergeCell ref="A96:E96"/>
    <mergeCell ref="F96:M96"/>
    <mergeCell ref="N96:V96"/>
    <mergeCell ref="W96:AF96"/>
    <mergeCell ref="A95:E95"/>
    <mergeCell ref="F95:M95"/>
    <mergeCell ref="N95:V95"/>
    <mergeCell ref="W95:AF95"/>
    <mergeCell ref="AG95:AP95"/>
    <mergeCell ref="AQ95:BC95"/>
    <mergeCell ref="BD93:BG93"/>
    <mergeCell ref="A94:E94"/>
    <mergeCell ref="F94:M94"/>
    <mergeCell ref="N94:V94"/>
    <mergeCell ref="W94:AF94"/>
    <mergeCell ref="AG94:AP94"/>
    <mergeCell ref="AQ94:BC94"/>
    <mergeCell ref="BD94:BG94"/>
    <mergeCell ref="BB106:BG106"/>
    <mergeCell ref="A107:P107"/>
    <mergeCell ref="Q107:Z107"/>
    <mergeCell ref="AA107:AN107"/>
    <mergeCell ref="AO107:BA107"/>
    <mergeCell ref="BB107:BG107"/>
    <mergeCell ref="A106:P106"/>
    <mergeCell ref="Q106:Z106"/>
    <mergeCell ref="AA106:AN106"/>
    <mergeCell ref="AO106:BA106"/>
    <mergeCell ref="A99:BG99"/>
    <mergeCell ref="A100:BG100"/>
    <mergeCell ref="A102:BG102"/>
    <mergeCell ref="A104:P105"/>
    <mergeCell ref="Q104:AN104"/>
    <mergeCell ref="AO104:BG104"/>
    <mergeCell ref="Q105:Z105"/>
    <mergeCell ref="AA105:AN105"/>
    <mergeCell ref="AO105:BA105"/>
    <mergeCell ref="BB105:BG105"/>
    <mergeCell ref="BB110:BG110"/>
    <mergeCell ref="A111:P111"/>
    <mergeCell ref="Q111:Z111"/>
    <mergeCell ref="AA111:AN111"/>
    <mergeCell ref="AO111:BA111"/>
    <mergeCell ref="BB111:BG111"/>
    <mergeCell ref="A110:P110"/>
    <mergeCell ref="Q110:Z110"/>
    <mergeCell ref="AA110:AN110"/>
    <mergeCell ref="AO110:BA110"/>
    <mergeCell ref="BB108:BG108"/>
    <mergeCell ref="A109:P109"/>
    <mergeCell ref="Q109:Z109"/>
    <mergeCell ref="AA109:AN109"/>
    <mergeCell ref="AO109:BA109"/>
    <mergeCell ref="BB109:BG109"/>
    <mergeCell ref="A108:P108"/>
    <mergeCell ref="Q108:Z108"/>
    <mergeCell ref="AA108:AN108"/>
    <mergeCell ref="AO108:BA108"/>
    <mergeCell ref="A115:BG115"/>
    <mergeCell ref="A116:E117"/>
    <mergeCell ref="F116:AF116"/>
    <mergeCell ref="AG116:BG116"/>
    <mergeCell ref="F117:M117"/>
    <mergeCell ref="N117:V117"/>
    <mergeCell ref="W117:AF117"/>
    <mergeCell ref="AG117:AP117"/>
    <mergeCell ref="AQ117:BC117"/>
    <mergeCell ref="BD117:BG117"/>
    <mergeCell ref="BB112:BG112"/>
    <mergeCell ref="A113:P113"/>
    <mergeCell ref="Q113:Z113"/>
    <mergeCell ref="AA113:AN113"/>
    <mergeCell ref="AO113:BA113"/>
    <mergeCell ref="BB113:BG113"/>
    <mergeCell ref="A112:P112"/>
    <mergeCell ref="Q112:Z112"/>
    <mergeCell ref="AA112:AN112"/>
    <mergeCell ref="AO112:BA112"/>
    <mergeCell ref="AG120:AP120"/>
    <mergeCell ref="AQ120:BC120"/>
    <mergeCell ref="BD120:BG120"/>
    <mergeCell ref="A122:BG122"/>
    <mergeCell ref="A120:E120"/>
    <mergeCell ref="F120:M120"/>
    <mergeCell ref="N120:V120"/>
    <mergeCell ref="W120:AF120"/>
    <mergeCell ref="BD118:BG118"/>
    <mergeCell ref="A119:E119"/>
    <mergeCell ref="F119:M119"/>
    <mergeCell ref="N119:V119"/>
    <mergeCell ref="W119:AF119"/>
    <mergeCell ref="AG119:AP119"/>
    <mergeCell ref="AQ119:BC119"/>
    <mergeCell ref="BD119:BG119"/>
    <mergeCell ref="A118:E118"/>
    <mergeCell ref="F118:M118"/>
    <mergeCell ref="N118:V118"/>
    <mergeCell ref="W118:AF118"/>
    <mergeCell ref="AG118:AP118"/>
    <mergeCell ref="AQ118:BC118"/>
    <mergeCell ref="A131:AG131"/>
    <mergeCell ref="AH131:AW131"/>
    <mergeCell ref="AX131:BG131"/>
    <mergeCell ref="A132:AG132"/>
    <mergeCell ref="AH132:AW132"/>
    <mergeCell ref="AX132:BG132"/>
    <mergeCell ref="A130:AG130"/>
    <mergeCell ref="A129:AG129"/>
    <mergeCell ref="AH129:AW129"/>
    <mergeCell ref="AH130:AW130"/>
    <mergeCell ref="AX130:BG130"/>
    <mergeCell ref="AX129:BG129"/>
    <mergeCell ref="A123:BG123"/>
    <mergeCell ref="A124:BG124"/>
    <mergeCell ref="A126:BG126"/>
    <mergeCell ref="A128:AG128"/>
    <mergeCell ref="AH128:AW128"/>
    <mergeCell ref="AX128:BG128"/>
    <mergeCell ref="BA137:BG137"/>
    <mergeCell ref="BA138:BG138"/>
    <mergeCell ref="A139:N139"/>
    <mergeCell ref="O139:Y139"/>
    <mergeCell ref="Z139:AM139"/>
    <mergeCell ref="AN139:AZ139"/>
    <mergeCell ref="BA139:BG139"/>
    <mergeCell ref="A138:N138"/>
    <mergeCell ref="O138:Y138"/>
    <mergeCell ref="Z138:AM138"/>
    <mergeCell ref="A133:AG133"/>
    <mergeCell ref="AH133:AW133"/>
    <mergeCell ref="AX133:BG133"/>
    <mergeCell ref="A134:BG134"/>
    <mergeCell ref="A136:N137"/>
    <mergeCell ref="O136:AM136"/>
    <mergeCell ref="AN136:BG136"/>
    <mergeCell ref="O137:Y137"/>
    <mergeCell ref="Z137:AM137"/>
    <mergeCell ref="AN137:AZ137"/>
    <mergeCell ref="AN140:AZ140"/>
    <mergeCell ref="BA142:BG142"/>
    <mergeCell ref="A143:N143"/>
    <mergeCell ref="O143:Y143"/>
    <mergeCell ref="Z143:AM143"/>
    <mergeCell ref="AN143:AZ143"/>
    <mergeCell ref="BA143:BG143"/>
    <mergeCell ref="A142:N142"/>
    <mergeCell ref="O142:Y142"/>
    <mergeCell ref="Z142:AM142"/>
    <mergeCell ref="AN138:AZ138"/>
    <mergeCell ref="BA140:BG140"/>
    <mergeCell ref="A141:N141"/>
    <mergeCell ref="O141:Y141"/>
    <mergeCell ref="Z141:AM141"/>
    <mergeCell ref="AN141:AZ141"/>
    <mergeCell ref="BA141:BG141"/>
    <mergeCell ref="A140:N140"/>
    <mergeCell ref="O140:Y140"/>
    <mergeCell ref="Z140:AM140"/>
    <mergeCell ref="AN144:AZ144"/>
    <mergeCell ref="BA146:BG146"/>
    <mergeCell ref="A147:N147"/>
    <mergeCell ref="O147:Y147"/>
    <mergeCell ref="Z147:AM147"/>
    <mergeCell ref="AN147:AZ147"/>
    <mergeCell ref="BA147:BG147"/>
    <mergeCell ref="A146:N146"/>
    <mergeCell ref="O146:Y146"/>
    <mergeCell ref="Z146:AM146"/>
    <mergeCell ref="AN142:AZ142"/>
    <mergeCell ref="BA144:BG144"/>
    <mergeCell ref="A145:N145"/>
    <mergeCell ref="O145:Y145"/>
    <mergeCell ref="Z145:AM145"/>
    <mergeCell ref="AN145:AZ145"/>
    <mergeCell ref="BA145:BG145"/>
    <mergeCell ref="A144:N144"/>
    <mergeCell ref="O144:Y144"/>
    <mergeCell ref="Z144:AM144"/>
    <mergeCell ref="AN148:AZ148"/>
    <mergeCell ref="BA150:BG150"/>
    <mergeCell ref="A151:N151"/>
    <mergeCell ref="O151:Y151"/>
    <mergeCell ref="Z151:AM151"/>
    <mergeCell ref="AN151:AZ151"/>
    <mergeCell ref="BA151:BG151"/>
    <mergeCell ref="A150:N150"/>
    <mergeCell ref="O150:Y150"/>
    <mergeCell ref="Z150:AM150"/>
    <mergeCell ref="A154:N154"/>
    <mergeCell ref="O154:Y154"/>
    <mergeCell ref="Z154:AM154"/>
    <mergeCell ref="AN154:AZ154"/>
    <mergeCell ref="AN146:AZ146"/>
    <mergeCell ref="BA148:BG148"/>
    <mergeCell ref="A149:N149"/>
    <mergeCell ref="O149:Y149"/>
    <mergeCell ref="Z149:AM149"/>
    <mergeCell ref="AN149:AZ149"/>
    <mergeCell ref="BA149:BG149"/>
    <mergeCell ref="A148:N148"/>
    <mergeCell ref="O148:Y148"/>
    <mergeCell ref="Z148:AM148"/>
    <mergeCell ref="A156:BG156"/>
    <mergeCell ref="A158:N159"/>
    <mergeCell ref="O158:AM158"/>
    <mergeCell ref="AN158:BG158"/>
    <mergeCell ref="O159:Y159"/>
    <mergeCell ref="Z159:AM159"/>
    <mergeCell ref="AN159:AZ159"/>
    <mergeCell ref="BA159:BG159"/>
    <mergeCell ref="BA152:BG152"/>
    <mergeCell ref="BA153:BG153"/>
    <mergeCell ref="BA154:BG154"/>
    <mergeCell ref="AN150:AZ150"/>
    <mergeCell ref="A152:N152"/>
    <mergeCell ref="O152:Y152"/>
    <mergeCell ref="Z152:AM152"/>
    <mergeCell ref="AN152:AZ152"/>
    <mergeCell ref="A153:N153"/>
    <mergeCell ref="O153:Y153"/>
    <mergeCell ref="Z153:AM153"/>
    <mergeCell ref="AN153:AZ153"/>
    <mergeCell ref="A167:E168"/>
    <mergeCell ref="F167:AF167"/>
    <mergeCell ref="AG167:BG167"/>
    <mergeCell ref="F168:M168"/>
    <mergeCell ref="N168:V168"/>
    <mergeCell ref="W168:AF168"/>
    <mergeCell ref="AG168:AP168"/>
    <mergeCell ref="AQ168:BC168"/>
    <mergeCell ref="BD168:BG168"/>
    <mergeCell ref="AN162:AZ162"/>
    <mergeCell ref="A165:BG165"/>
    <mergeCell ref="AN160:AZ160"/>
    <mergeCell ref="BA162:BG162"/>
    <mergeCell ref="A163:N163"/>
    <mergeCell ref="O163:Y163"/>
    <mergeCell ref="Z163:AM163"/>
    <mergeCell ref="AN163:AZ163"/>
    <mergeCell ref="BA163:BG163"/>
    <mergeCell ref="A162:N162"/>
    <mergeCell ref="O162:Y162"/>
    <mergeCell ref="Z162:AM162"/>
    <mergeCell ref="BA160:BG160"/>
    <mergeCell ref="A161:N161"/>
    <mergeCell ref="O161:Y161"/>
    <mergeCell ref="Z161:AM161"/>
    <mergeCell ref="AN161:AZ161"/>
    <mergeCell ref="BA161:BG161"/>
    <mergeCell ref="A160:N160"/>
    <mergeCell ref="O160:Y160"/>
    <mergeCell ref="Z160:AM160"/>
    <mergeCell ref="BD173:BG173"/>
    <mergeCell ref="A174:E174"/>
    <mergeCell ref="F174:M174"/>
    <mergeCell ref="N174:V174"/>
    <mergeCell ref="W174:AF174"/>
    <mergeCell ref="AG174:AP174"/>
    <mergeCell ref="AQ174:BC174"/>
    <mergeCell ref="BD174:BG174"/>
    <mergeCell ref="A173:E173"/>
    <mergeCell ref="F173:M173"/>
    <mergeCell ref="N173:V173"/>
    <mergeCell ref="W173:AF173"/>
    <mergeCell ref="AG173:AP173"/>
    <mergeCell ref="AQ173:BC173"/>
    <mergeCell ref="BD169:BG171"/>
    <mergeCell ref="A172:E172"/>
    <mergeCell ref="F172:M172"/>
    <mergeCell ref="N172:V172"/>
    <mergeCell ref="W172:AF172"/>
    <mergeCell ref="AG172:AP172"/>
    <mergeCell ref="AQ172:BC172"/>
    <mergeCell ref="BD172:BG172"/>
    <mergeCell ref="A169:E171"/>
    <mergeCell ref="F169:M171"/>
    <mergeCell ref="N169:V171"/>
    <mergeCell ref="W169:AF171"/>
    <mergeCell ref="AG169:AP171"/>
    <mergeCell ref="AQ169:BC171"/>
    <mergeCell ref="BA180:BG180"/>
    <mergeCell ref="A181:N181"/>
    <mergeCell ref="O181:Y181"/>
    <mergeCell ref="Z181:AM181"/>
    <mergeCell ref="AN181:AZ181"/>
    <mergeCell ref="BA181:BG181"/>
    <mergeCell ref="A180:N180"/>
    <mergeCell ref="O180:Y180"/>
    <mergeCell ref="Z180:AM180"/>
    <mergeCell ref="AN180:AZ180"/>
    <mergeCell ref="A176:BG176"/>
    <mergeCell ref="A178:N179"/>
    <mergeCell ref="O178:AM178"/>
    <mergeCell ref="AN178:BG178"/>
    <mergeCell ref="O179:Y179"/>
    <mergeCell ref="Z179:AM179"/>
    <mergeCell ref="AN179:AZ179"/>
    <mergeCell ref="BA179:BG179"/>
    <mergeCell ref="BA184:BG184"/>
    <mergeCell ref="A185:N185"/>
    <mergeCell ref="O185:Y185"/>
    <mergeCell ref="Z185:AM185"/>
    <mergeCell ref="AN185:AZ185"/>
    <mergeCell ref="BA185:BG185"/>
    <mergeCell ref="A184:N184"/>
    <mergeCell ref="O184:Y184"/>
    <mergeCell ref="Z184:AM184"/>
    <mergeCell ref="AN184:AZ184"/>
    <mergeCell ref="BA182:BG182"/>
    <mergeCell ref="A183:N183"/>
    <mergeCell ref="O183:Y183"/>
    <mergeCell ref="Z183:AM183"/>
    <mergeCell ref="AN183:AZ183"/>
    <mergeCell ref="BA183:BG183"/>
    <mergeCell ref="A182:N182"/>
    <mergeCell ref="O182:Y182"/>
    <mergeCell ref="Z182:AM182"/>
    <mergeCell ref="AN182:AZ182"/>
    <mergeCell ref="BA188:BG188"/>
    <mergeCell ref="A189:N189"/>
    <mergeCell ref="O189:Y189"/>
    <mergeCell ref="Z189:AM189"/>
    <mergeCell ref="AN189:AZ189"/>
    <mergeCell ref="BA189:BG189"/>
    <mergeCell ref="A188:N188"/>
    <mergeCell ref="O188:Y188"/>
    <mergeCell ref="Z188:AM188"/>
    <mergeCell ref="AN188:AZ188"/>
    <mergeCell ref="BA186:BG186"/>
    <mergeCell ref="A187:N187"/>
    <mergeCell ref="O187:Y187"/>
    <mergeCell ref="Z187:AM187"/>
    <mergeCell ref="AN187:AZ187"/>
    <mergeCell ref="BA187:BG187"/>
    <mergeCell ref="A186:N186"/>
    <mergeCell ref="O186:Y186"/>
    <mergeCell ref="Z186:AM186"/>
    <mergeCell ref="AN186:AZ186"/>
    <mergeCell ref="A201:N201"/>
    <mergeCell ref="O201:Y201"/>
    <mergeCell ref="Z201:AM201"/>
    <mergeCell ref="AN201:AZ201"/>
    <mergeCell ref="BA201:BG201"/>
    <mergeCell ref="BA198:BG198"/>
    <mergeCell ref="BA199:BG199"/>
    <mergeCell ref="A199:N199"/>
    <mergeCell ref="O199:Y199"/>
    <mergeCell ref="Z199:AM199"/>
    <mergeCell ref="AN199:AZ199"/>
    <mergeCell ref="A191:BG191"/>
    <mergeCell ref="A192:BG192"/>
    <mergeCell ref="A193:BG193"/>
    <mergeCell ref="A195:BG195"/>
    <mergeCell ref="A197:N198"/>
    <mergeCell ref="O197:AM197"/>
    <mergeCell ref="AN197:BG197"/>
    <mergeCell ref="O198:Y198"/>
    <mergeCell ref="Z198:AM198"/>
    <mergeCell ref="AN198:AZ198"/>
    <mergeCell ref="A200:N200"/>
    <mergeCell ref="O200:Y200"/>
    <mergeCell ref="Z200:AM200"/>
    <mergeCell ref="AN200:AZ200"/>
    <mergeCell ref="BA200:BG200"/>
    <mergeCell ref="A206:N206"/>
    <mergeCell ref="O206:AM206"/>
    <mergeCell ref="AN206:BG206"/>
    <mergeCell ref="A207:N207"/>
    <mergeCell ref="O207:AM207"/>
    <mergeCell ref="AN207:BG207"/>
    <mergeCell ref="A204:N204"/>
    <mergeCell ref="O204:AM204"/>
    <mergeCell ref="AN204:BG204"/>
    <mergeCell ref="A205:N205"/>
    <mergeCell ref="O205:AM205"/>
    <mergeCell ref="AN205:BG205"/>
    <mergeCell ref="A202:N202"/>
    <mergeCell ref="O202:Y202"/>
    <mergeCell ref="Z202:AM202"/>
    <mergeCell ref="AN202:AZ202"/>
    <mergeCell ref="BA202:BG202"/>
    <mergeCell ref="A203:N203"/>
    <mergeCell ref="O203:AM203"/>
    <mergeCell ref="AN203:BG203"/>
    <mergeCell ref="AU213:BD213"/>
    <mergeCell ref="BE213:BG213"/>
    <mergeCell ref="A214:F214"/>
    <mergeCell ref="G214:K214"/>
    <mergeCell ref="L214:S214"/>
    <mergeCell ref="T214:AB214"/>
    <mergeCell ref="AC214:AL214"/>
    <mergeCell ref="AM214:AT214"/>
    <mergeCell ref="AU214:BD214"/>
    <mergeCell ref="BE214:BG214"/>
    <mergeCell ref="A209:N209"/>
    <mergeCell ref="O209:AM209"/>
    <mergeCell ref="AN209:BG209"/>
    <mergeCell ref="A211:BG211"/>
    <mergeCell ref="A213:F213"/>
    <mergeCell ref="G213:K213"/>
    <mergeCell ref="L213:S213"/>
    <mergeCell ref="T213:AB213"/>
    <mergeCell ref="AC213:AL213"/>
    <mergeCell ref="AM213:AT213"/>
    <mergeCell ref="AU217:BD217"/>
    <mergeCell ref="BE217:BG217"/>
    <mergeCell ref="A218:F218"/>
    <mergeCell ref="G218:K218"/>
    <mergeCell ref="L218:S218"/>
    <mergeCell ref="T218:AB218"/>
    <mergeCell ref="AC218:AL218"/>
    <mergeCell ref="AM218:AT218"/>
    <mergeCell ref="AU218:BD218"/>
    <mergeCell ref="BE218:BG218"/>
    <mergeCell ref="A217:F217"/>
    <mergeCell ref="G217:K217"/>
    <mergeCell ref="L217:S217"/>
    <mergeCell ref="T217:AB217"/>
    <mergeCell ref="AC217:AL217"/>
    <mergeCell ref="AM217:AT217"/>
    <mergeCell ref="AU215:BD215"/>
    <mergeCell ref="BE215:BG215"/>
    <mergeCell ref="A216:F216"/>
    <mergeCell ref="G216:K216"/>
    <mergeCell ref="L216:S216"/>
    <mergeCell ref="T216:AB216"/>
    <mergeCell ref="AC216:AL216"/>
    <mergeCell ref="AM216:AT216"/>
    <mergeCell ref="AU216:BD216"/>
    <mergeCell ref="BE216:BG216"/>
    <mergeCell ref="A215:F215"/>
    <mergeCell ref="G215:K215"/>
    <mergeCell ref="L215:S215"/>
    <mergeCell ref="T215:AB215"/>
    <mergeCell ref="AC215:AL215"/>
    <mergeCell ref="AM215:AT215"/>
    <mergeCell ref="AU221:BD221"/>
    <mergeCell ref="BE221:BG221"/>
    <mergeCell ref="A222:F222"/>
    <mergeCell ref="G222:K222"/>
    <mergeCell ref="L222:S222"/>
    <mergeCell ref="T222:AB222"/>
    <mergeCell ref="AC222:AL222"/>
    <mergeCell ref="AM222:AT222"/>
    <mergeCell ref="AU222:BD222"/>
    <mergeCell ref="BE222:BG222"/>
    <mergeCell ref="A221:F221"/>
    <mergeCell ref="G221:K221"/>
    <mergeCell ref="L221:S221"/>
    <mergeCell ref="T221:AB221"/>
    <mergeCell ref="AC221:AL221"/>
    <mergeCell ref="AM221:AT221"/>
    <mergeCell ref="AU219:BD219"/>
    <mergeCell ref="BE219:BG219"/>
    <mergeCell ref="A220:F220"/>
    <mergeCell ref="G220:K220"/>
    <mergeCell ref="L220:S220"/>
    <mergeCell ref="T220:AB220"/>
    <mergeCell ref="AC220:AL220"/>
    <mergeCell ref="AM220:AT220"/>
    <mergeCell ref="AU220:BD220"/>
    <mergeCell ref="BE220:BG220"/>
    <mergeCell ref="A219:F219"/>
    <mergeCell ref="G219:K219"/>
    <mergeCell ref="L219:S219"/>
    <mergeCell ref="T219:AB219"/>
    <mergeCell ref="AC219:AL219"/>
    <mergeCell ref="AM219:AT219"/>
    <mergeCell ref="AU225:BD225"/>
    <mergeCell ref="BE225:BG225"/>
    <mergeCell ref="A226:F226"/>
    <mergeCell ref="G226:K226"/>
    <mergeCell ref="L226:S226"/>
    <mergeCell ref="T226:AB226"/>
    <mergeCell ref="AC226:AL226"/>
    <mergeCell ref="AM226:AT226"/>
    <mergeCell ref="AU226:BD226"/>
    <mergeCell ref="BE226:BG226"/>
    <mergeCell ref="A225:F225"/>
    <mergeCell ref="G225:K225"/>
    <mergeCell ref="L225:S225"/>
    <mergeCell ref="T225:AB225"/>
    <mergeCell ref="AC225:AL225"/>
    <mergeCell ref="AM225:AT225"/>
    <mergeCell ref="AU223:BD223"/>
    <mergeCell ref="BE223:BG223"/>
    <mergeCell ref="A224:F224"/>
    <mergeCell ref="G224:K224"/>
    <mergeCell ref="L224:S224"/>
    <mergeCell ref="T224:AB224"/>
    <mergeCell ref="AC224:AL224"/>
    <mergeCell ref="AM224:AT224"/>
    <mergeCell ref="AU224:BD224"/>
    <mergeCell ref="BE224:BG224"/>
    <mergeCell ref="A223:F223"/>
    <mergeCell ref="G223:K223"/>
    <mergeCell ref="L223:S223"/>
    <mergeCell ref="T223:AB223"/>
    <mergeCell ref="AC223:AL223"/>
    <mergeCell ref="AM223:AT223"/>
    <mergeCell ref="AU229:BD229"/>
    <mergeCell ref="BE229:BG229"/>
    <mergeCell ref="A230:F230"/>
    <mergeCell ref="G230:K230"/>
    <mergeCell ref="L230:S230"/>
    <mergeCell ref="T230:AB230"/>
    <mergeCell ref="AC230:AL230"/>
    <mergeCell ref="AM230:AT230"/>
    <mergeCell ref="AU230:BD230"/>
    <mergeCell ref="BE230:BG230"/>
    <mergeCell ref="A229:F229"/>
    <mergeCell ref="G229:K229"/>
    <mergeCell ref="L229:S229"/>
    <mergeCell ref="T229:AB229"/>
    <mergeCell ref="AC229:AL229"/>
    <mergeCell ref="AM229:AT229"/>
    <mergeCell ref="AU227:BD227"/>
    <mergeCell ref="BE227:BG227"/>
    <mergeCell ref="A228:F228"/>
    <mergeCell ref="G228:K228"/>
    <mergeCell ref="L228:S228"/>
    <mergeCell ref="T228:AB228"/>
    <mergeCell ref="AC228:AL228"/>
    <mergeCell ref="AM228:AT228"/>
    <mergeCell ref="AU228:BD228"/>
    <mergeCell ref="BE228:BG228"/>
    <mergeCell ref="A227:F227"/>
    <mergeCell ref="G227:K227"/>
    <mergeCell ref="L227:S227"/>
    <mergeCell ref="T227:AB227"/>
    <mergeCell ref="AC227:AL227"/>
    <mergeCell ref="AM227:AT227"/>
    <mergeCell ref="AU233:BD233"/>
    <mergeCell ref="BE233:BG233"/>
    <mergeCell ref="A235:BG235"/>
    <mergeCell ref="A236:BG236"/>
    <mergeCell ref="A237:BG237"/>
    <mergeCell ref="A238:BG238"/>
    <mergeCell ref="A233:F233"/>
    <mergeCell ref="G233:K233"/>
    <mergeCell ref="L233:S233"/>
    <mergeCell ref="T233:AB233"/>
    <mergeCell ref="AC233:AL233"/>
    <mergeCell ref="AM233:AT233"/>
    <mergeCell ref="AU231:BD231"/>
    <mergeCell ref="BE231:BG231"/>
    <mergeCell ref="A232:F232"/>
    <mergeCell ref="G232:K232"/>
    <mergeCell ref="L232:S232"/>
    <mergeCell ref="T232:AB232"/>
    <mergeCell ref="AC232:AL232"/>
    <mergeCell ref="AM232:AT232"/>
    <mergeCell ref="AU232:BD232"/>
    <mergeCell ref="BE232:BG232"/>
    <mergeCell ref="A231:F231"/>
    <mergeCell ref="G231:K231"/>
    <mergeCell ref="L231:S231"/>
    <mergeCell ref="T231:AB231"/>
    <mergeCell ref="AC231:AL231"/>
    <mergeCell ref="AM231:AT231"/>
    <mergeCell ref="AO243:AU243"/>
    <mergeCell ref="AV243:BE243"/>
    <mergeCell ref="BF243:BG243"/>
    <mergeCell ref="A244:D244"/>
    <mergeCell ref="E244:H244"/>
    <mergeCell ref="I244:Q244"/>
    <mergeCell ref="R244:X244"/>
    <mergeCell ref="Y244:AC244"/>
    <mergeCell ref="AD244:AN244"/>
    <mergeCell ref="AO244:AU244"/>
    <mergeCell ref="A243:D243"/>
    <mergeCell ref="E243:H243"/>
    <mergeCell ref="I243:Q243"/>
    <mergeCell ref="R243:X243"/>
    <mergeCell ref="Y243:AC243"/>
    <mergeCell ref="AD243:AN243"/>
    <mergeCell ref="A239:BG239"/>
    <mergeCell ref="A241:BG241"/>
    <mergeCell ref="BF245:BG245"/>
    <mergeCell ref="A246:D246"/>
    <mergeCell ref="E246:H246"/>
    <mergeCell ref="I246:Q246"/>
    <mergeCell ref="R246:X246"/>
    <mergeCell ref="Y246:AC246"/>
    <mergeCell ref="AD246:AN246"/>
    <mergeCell ref="AO246:AU246"/>
    <mergeCell ref="AV246:BE246"/>
    <mergeCell ref="BF246:BG246"/>
    <mergeCell ref="AV244:BE244"/>
    <mergeCell ref="BF244:BG244"/>
    <mergeCell ref="A245:D245"/>
    <mergeCell ref="E245:H245"/>
    <mergeCell ref="I245:Q245"/>
    <mergeCell ref="R245:X245"/>
    <mergeCell ref="Y245:AC245"/>
    <mergeCell ref="AD245:AN245"/>
    <mergeCell ref="AO245:AU245"/>
    <mergeCell ref="AV245:BE245"/>
    <mergeCell ref="AV248:BE248"/>
    <mergeCell ref="BF248:BG248"/>
    <mergeCell ref="A249:D249"/>
    <mergeCell ref="E249:H249"/>
    <mergeCell ref="I249:Q249"/>
    <mergeCell ref="R249:X249"/>
    <mergeCell ref="Y249:AC249"/>
    <mergeCell ref="AD249:AN249"/>
    <mergeCell ref="AO249:AU249"/>
    <mergeCell ref="AV249:BE249"/>
    <mergeCell ref="AO247:AU247"/>
    <mergeCell ref="AV247:BE247"/>
    <mergeCell ref="BF247:BG247"/>
    <mergeCell ref="A248:D248"/>
    <mergeCell ref="E248:H248"/>
    <mergeCell ref="I248:Q248"/>
    <mergeCell ref="R248:X248"/>
    <mergeCell ref="Y248:AC248"/>
    <mergeCell ref="AD248:AN248"/>
    <mergeCell ref="AO248:AU248"/>
    <mergeCell ref="A247:D247"/>
    <mergeCell ref="E247:H247"/>
    <mergeCell ref="I247:Q247"/>
    <mergeCell ref="R247:X247"/>
    <mergeCell ref="Y247:AC247"/>
    <mergeCell ref="AD247:AN247"/>
    <mergeCell ref="AO251:AU251"/>
    <mergeCell ref="AV251:BE251"/>
    <mergeCell ref="BF251:BG251"/>
    <mergeCell ref="A252:D252"/>
    <mergeCell ref="E252:H252"/>
    <mergeCell ref="I252:Q252"/>
    <mergeCell ref="R252:X252"/>
    <mergeCell ref="Y252:AC252"/>
    <mergeCell ref="AD252:AN252"/>
    <mergeCell ref="AO252:AU252"/>
    <mergeCell ref="A251:D251"/>
    <mergeCell ref="E251:H251"/>
    <mergeCell ref="I251:Q251"/>
    <mergeCell ref="R251:X251"/>
    <mergeCell ref="Y251:AC251"/>
    <mergeCell ref="AD251:AN251"/>
    <mergeCell ref="BF249:BG249"/>
    <mergeCell ref="A250:D250"/>
    <mergeCell ref="E250:H250"/>
    <mergeCell ref="I250:Q250"/>
    <mergeCell ref="R250:X250"/>
    <mergeCell ref="Y250:AC250"/>
    <mergeCell ref="AD250:AN250"/>
    <mergeCell ref="AO250:AU250"/>
    <mergeCell ref="AV250:BE250"/>
    <mergeCell ref="BF250:BG250"/>
    <mergeCell ref="BF253:BG253"/>
    <mergeCell ref="A254:D254"/>
    <mergeCell ref="E254:H254"/>
    <mergeCell ref="I254:Q254"/>
    <mergeCell ref="R254:X254"/>
    <mergeCell ref="Y254:AC254"/>
    <mergeCell ref="AD254:AN254"/>
    <mergeCell ref="AO254:AU254"/>
    <mergeCell ref="AV254:BE254"/>
    <mergeCell ref="BF254:BG254"/>
    <mergeCell ref="AV252:BE252"/>
    <mergeCell ref="BF252:BG252"/>
    <mergeCell ref="A253:D253"/>
    <mergeCell ref="E253:H253"/>
    <mergeCell ref="I253:Q253"/>
    <mergeCell ref="R253:X253"/>
    <mergeCell ref="Y253:AC253"/>
    <mergeCell ref="AD253:AN253"/>
    <mergeCell ref="AO253:AU253"/>
    <mergeCell ref="AV253:BE253"/>
    <mergeCell ref="AV256:BE256"/>
    <mergeCell ref="BF256:BG256"/>
    <mergeCell ref="A257:D257"/>
    <mergeCell ref="E257:H257"/>
    <mergeCell ref="I257:Q257"/>
    <mergeCell ref="R257:X257"/>
    <mergeCell ref="Y257:AC257"/>
    <mergeCell ref="AD257:AN257"/>
    <mergeCell ref="AO257:AU257"/>
    <mergeCell ref="AV257:BE257"/>
    <mergeCell ref="AO255:AU255"/>
    <mergeCell ref="AV255:BE255"/>
    <mergeCell ref="BF255:BG255"/>
    <mergeCell ref="A256:D256"/>
    <mergeCell ref="E256:H256"/>
    <mergeCell ref="I256:Q256"/>
    <mergeCell ref="R256:X256"/>
    <mergeCell ref="Y256:AC256"/>
    <mergeCell ref="AD256:AN256"/>
    <mergeCell ref="AO256:AU256"/>
    <mergeCell ref="A255:D255"/>
    <mergeCell ref="E255:H255"/>
    <mergeCell ref="I255:Q255"/>
    <mergeCell ref="R255:X255"/>
    <mergeCell ref="Y255:AC255"/>
    <mergeCell ref="AD255:AN255"/>
    <mergeCell ref="AO259:AU259"/>
    <mergeCell ref="AV259:BE259"/>
    <mergeCell ref="BF259:BG259"/>
    <mergeCell ref="A260:D260"/>
    <mergeCell ref="E260:H260"/>
    <mergeCell ref="I260:Q260"/>
    <mergeCell ref="R260:X260"/>
    <mergeCell ref="Y260:AC260"/>
    <mergeCell ref="AD260:AN260"/>
    <mergeCell ref="AO260:AU260"/>
    <mergeCell ref="A259:D259"/>
    <mergeCell ref="E259:H259"/>
    <mergeCell ref="I259:Q259"/>
    <mergeCell ref="R259:X259"/>
    <mergeCell ref="Y259:AC259"/>
    <mergeCell ref="AD259:AN259"/>
    <mergeCell ref="BF257:BG257"/>
    <mergeCell ref="A258:D258"/>
    <mergeCell ref="E258:H258"/>
    <mergeCell ref="I258:Q258"/>
    <mergeCell ref="R258:X258"/>
    <mergeCell ref="Y258:AC258"/>
    <mergeCell ref="AD258:AN258"/>
    <mergeCell ref="AO258:AU258"/>
    <mergeCell ref="AV258:BE258"/>
    <mergeCell ref="BF258:BG258"/>
    <mergeCell ref="BF261:BG261"/>
    <mergeCell ref="A262:D262"/>
    <mergeCell ref="E262:H262"/>
    <mergeCell ref="I262:Q262"/>
    <mergeCell ref="R262:X262"/>
    <mergeCell ref="Y262:AC262"/>
    <mergeCell ref="AD262:AN262"/>
    <mergeCell ref="AO262:AU262"/>
    <mergeCell ref="AV262:BE262"/>
    <mergeCell ref="BF262:BG262"/>
    <mergeCell ref="AV260:BE260"/>
    <mergeCell ref="BF260:BG260"/>
    <mergeCell ref="A261:D261"/>
    <mergeCell ref="E261:H261"/>
    <mergeCell ref="I261:Q261"/>
    <mergeCell ref="R261:X261"/>
    <mergeCell ref="Y261:AC261"/>
    <mergeCell ref="AD261:AN261"/>
    <mergeCell ref="AO261:AU261"/>
    <mergeCell ref="AV261:BE261"/>
    <mergeCell ref="AU270:BD270"/>
    <mergeCell ref="BE270:BG270"/>
    <mergeCell ref="A271:F271"/>
    <mergeCell ref="G271:K271"/>
    <mergeCell ref="L271:S271"/>
    <mergeCell ref="T271:AB271"/>
    <mergeCell ref="AC271:AL271"/>
    <mergeCell ref="AM271:AT271"/>
    <mergeCell ref="AU271:BD271"/>
    <mergeCell ref="BE271:BG271"/>
    <mergeCell ref="A264:BG264"/>
    <mergeCell ref="A265:BG265"/>
    <mergeCell ref="A266:BG266"/>
    <mergeCell ref="A268:BG268"/>
    <mergeCell ref="A270:F270"/>
    <mergeCell ref="G270:K270"/>
    <mergeCell ref="L270:S270"/>
    <mergeCell ref="T270:AB270"/>
    <mergeCell ref="AC270:AL270"/>
    <mergeCell ref="AM270:AT270"/>
    <mergeCell ref="AU274:BD274"/>
    <mergeCell ref="BE274:BG274"/>
    <mergeCell ref="A275:F275"/>
    <mergeCell ref="G275:K275"/>
    <mergeCell ref="L275:S275"/>
    <mergeCell ref="T275:AB275"/>
    <mergeCell ref="AC275:AL275"/>
    <mergeCell ref="AM275:AT275"/>
    <mergeCell ref="AU275:BD275"/>
    <mergeCell ref="BE275:BG275"/>
    <mergeCell ref="A274:F274"/>
    <mergeCell ref="G274:K274"/>
    <mergeCell ref="L274:S274"/>
    <mergeCell ref="T274:AB274"/>
    <mergeCell ref="AC274:AL274"/>
    <mergeCell ref="AM274:AT274"/>
    <mergeCell ref="AU272:BD272"/>
    <mergeCell ref="BE272:BG272"/>
    <mergeCell ref="A273:F273"/>
    <mergeCell ref="G273:K273"/>
    <mergeCell ref="L273:S273"/>
    <mergeCell ref="T273:AB273"/>
    <mergeCell ref="AC273:AL273"/>
    <mergeCell ref="AM273:AT273"/>
    <mergeCell ref="AU273:BD273"/>
    <mergeCell ref="BE273:BG273"/>
    <mergeCell ref="A272:F272"/>
    <mergeCell ref="G272:K272"/>
    <mergeCell ref="L272:S272"/>
    <mergeCell ref="T272:AB272"/>
    <mergeCell ref="AC272:AL272"/>
    <mergeCell ref="AM272:AT272"/>
    <mergeCell ref="AU278:BD278"/>
    <mergeCell ref="BE278:BG278"/>
    <mergeCell ref="A279:F279"/>
    <mergeCell ref="G279:K279"/>
    <mergeCell ref="L279:S279"/>
    <mergeCell ref="T279:AB279"/>
    <mergeCell ref="AC279:AL279"/>
    <mergeCell ref="AM279:AT279"/>
    <mergeCell ref="AU279:BD279"/>
    <mergeCell ref="BE279:BG279"/>
    <mergeCell ref="A278:F278"/>
    <mergeCell ref="G278:K278"/>
    <mergeCell ref="L278:S278"/>
    <mergeCell ref="T278:AB278"/>
    <mergeCell ref="AC278:AL278"/>
    <mergeCell ref="AM278:AT278"/>
    <mergeCell ref="AU276:BD276"/>
    <mergeCell ref="BE276:BG276"/>
    <mergeCell ref="A277:F277"/>
    <mergeCell ref="G277:K277"/>
    <mergeCell ref="L277:S277"/>
    <mergeCell ref="T277:AB277"/>
    <mergeCell ref="AC277:AL277"/>
    <mergeCell ref="AM277:AT277"/>
    <mergeCell ref="AU277:BD277"/>
    <mergeCell ref="BE277:BG277"/>
    <mergeCell ref="A276:F276"/>
    <mergeCell ref="G276:K276"/>
    <mergeCell ref="L276:S276"/>
    <mergeCell ref="T276:AB276"/>
    <mergeCell ref="AC276:AL276"/>
    <mergeCell ref="AM276:AT276"/>
    <mergeCell ref="AU281:BD281"/>
    <mergeCell ref="BE281:BG281"/>
    <mergeCell ref="A282:F282"/>
    <mergeCell ref="G282:K282"/>
    <mergeCell ref="L282:S282"/>
    <mergeCell ref="T282:AB282"/>
    <mergeCell ref="AC282:AL282"/>
    <mergeCell ref="AM282:AT282"/>
    <mergeCell ref="AU282:BD282"/>
    <mergeCell ref="BE282:BG282"/>
    <mergeCell ref="A281:F281"/>
    <mergeCell ref="G281:K281"/>
    <mergeCell ref="L281:S281"/>
    <mergeCell ref="T281:AB281"/>
    <mergeCell ref="AC281:AL281"/>
    <mergeCell ref="AM281:AT281"/>
    <mergeCell ref="AU280:BD280"/>
    <mergeCell ref="BE280:BG280"/>
    <mergeCell ref="A280:F280"/>
    <mergeCell ref="G280:K280"/>
    <mergeCell ref="L280:S280"/>
    <mergeCell ref="T280:AB280"/>
    <mergeCell ref="AC280:AL280"/>
    <mergeCell ref="AM280:AT280"/>
    <mergeCell ref="AU285:BD285"/>
    <mergeCell ref="BE285:BG285"/>
    <mergeCell ref="A286:F286"/>
    <mergeCell ref="G286:K286"/>
    <mergeCell ref="L286:S286"/>
    <mergeCell ref="T286:AB286"/>
    <mergeCell ref="AC286:AL286"/>
    <mergeCell ref="AM286:AT286"/>
    <mergeCell ref="AU286:BD286"/>
    <mergeCell ref="BE286:BG286"/>
    <mergeCell ref="A285:F285"/>
    <mergeCell ref="G285:K285"/>
    <mergeCell ref="L285:S285"/>
    <mergeCell ref="T285:AB285"/>
    <mergeCell ref="AC285:AL285"/>
    <mergeCell ref="AM285:AT285"/>
    <mergeCell ref="AU283:BD283"/>
    <mergeCell ref="BE283:BG283"/>
    <mergeCell ref="A284:F284"/>
    <mergeCell ref="G284:K284"/>
    <mergeCell ref="L284:S284"/>
    <mergeCell ref="T284:AB284"/>
    <mergeCell ref="AC284:AL284"/>
    <mergeCell ref="AM284:AT284"/>
    <mergeCell ref="AU284:BD284"/>
    <mergeCell ref="BE284:BG284"/>
    <mergeCell ref="A283:F283"/>
    <mergeCell ref="G283:K283"/>
    <mergeCell ref="L283:S283"/>
    <mergeCell ref="T283:AB283"/>
    <mergeCell ref="AC283:AL283"/>
    <mergeCell ref="AM283:AT283"/>
    <mergeCell ref="AU289:BD289"/>
    <mergeCell ref="BE289:BG289"/>
    <mergeCell ref="A291:BG291"/>
    <mergeCell ref="A292:BG292"/>
    <mergeCell ref="A293:BG293"/>
    <mergeCell ref="A295:BG295"/>
    <mergeCell ref="A289:F289"/>
    <mergeCell ref="G289:K289"/>
    <mergeCell ref="L289:S289"/>
    <mergeCell ref="T289:AB289"/>
    <mergeCell ref="AC289:AL289"/>
    <mergeCell ref="AM289:AT289"/>
    <mergeCell ref="AU287:BD287"/>
    <mergeCell ref="BE287:BG287"/>
    <mergeCell ref="A288:F288"/>
    <mergeCell ref="G288:K288"/>
    <mergeCell ref="L288:S288"/>
    <mergeCell ref="T288:AB288"/>
    <mergeCell ref="AC288:AL288"/>
    <mergeCell ref="AM288:AT288"/>
    <mergeCell ref="AU288:BD288"/>
    <mergeCell ref="BE288:BG288"/>
    <mergeCell ref="A287:F287"/>
    <mergeCell ref="G287:K287"/>
    <mergeCell ref="L287:S287"/>
    <mergeCell ref="T287:AB287"/>
    <mergeCell ref="AC287:AL287"/>
    <mergeCell ref="AM287:AT287"/>
    <mergeCell ref="BA299:BG299"/>
    <mergeCell ref="A300:N300"/>
    <mergeCell ref="O300:Y300"/>
    <mergeCell ref="Z300:AM300"/>
    <mergeCell ref="AN300:AZ300"/>
    <mergeCell ref="BA300:BG300"/>
    <mergeCell ref="A299:N299"/>
    <mergeCell ref="O299:Y299"/>
    <mergeCell ref="Z299:AM299"/>
    <mergeCell ref="AN299:AZ299"/>
    <mergeCell ref="BA297:BG297"/>
    <mergeCell ref="A298:N298"/>
    <mergeCell ref="O298:Y298"/>
    <mergeCell ref="Z298:AM298"/>
    <mergeCell ref="AN298:AZ298"/>
    <mergeCell ref="BA298:BG298"/>
    <mergeCell ref="A297:N297"/>
    <mergeCell ref="O297:Y297"/>
    <mergeCell ref="Z297:AM297"/>
    <mergeCell ref="AN297:AZ297"/>
    <mergeCell ref="BA303:BG303"/>
    <mergeCell ref="A304:N304"/>
    <mergeCell ref="O304:Y304"/>
    <mergeCell ref="Z304:AM304"/>
    <mergeCell ref="AN304:AZ304"/>
    <mergeCell ref="BA304:BG304"/>
    <mergeCell ref="A303:N303"/>
    <mergeCell ref="O303:Y303"/>
    <mergeCell ref="Z303:AM303"/>
    <mergeCell ref="AN303:AZ303"/>
    <mergeCell ref="BA301:BG301"/>
    <mergeCell ref="A302:N302"/>
    <mergeCell ref="O302:Y302"/>
    <mergeCell ref="Z302:AM302"/>
    <mergeCell ref="AN302:AZ302"/>
    <mergeCell ref="BA302:BG302"/>
    <mergeCell ref="A301:N301"/>
    <mergeCell ref="O301:Y301"/>
    <mergeCell ref="Z301:AM301"/>
    <mergeCell ref="AN301:AZ301"/>
    <mergeCell ref="BA307:BG307"/>
    <mergeCell ref="A308:N308"/>
    <mergeCell ref="O308:Y308"/>
    <mergeCell ref="Z308:AM308"/>
    <mergeCell ref="AN308:AZ308"/>
    <mergeCell ref="BA308:BG308"/>
    <mergeCell ref="A307:N307"/>
    <mergeCell ref="O307:Y307"/>
    <mergeCell ref="Z307:AM307"/>
    <mergeCell ref="AN307:AZ307"/>
    <mergeCell ref="BA305:BG305"/>
    <mergeCell ref="A306:N306"/>
    <mergeCell ref="O306:Y306"/>
    <mergeCell ref="Z306:AM306"/>
    <mergeCell ref="AN306:AZ306"/>
    <mergeCell ref="BA306:BG306"/>
    <mergeCell ref="A305:N305"/>
    <mergeCell ref="O305:Y305"/>
    <mergeCell ref="Z305:AM305"/>
    <mergeCell ref="AN305:AZ305"/>
    <mergeCell ref="BA311:BG311"/>
    <mergeCell ref="A312:N312"/>
    <mergeCell ref="O312:Y312"/>
    <mergeCell ref="Z312:AM312"/>
    <mergeCell ref="AN312:AZ312"/>
    <mergeCell ref="BA312:BG312"/>
    <mergeCell ref="A311:N311"/>
    <mergeCell ref="O311:Y311"/>
    <mergeCell ref="Z311:AM311"/>
    <mergeCell ref="AN311:AZ311"/>
    <mergeCell ref="BA309:BG309"/>
    <mergeCell ref="A310:N310"/>
    <mergeCell ref="O310:Y310"/>
    <mergeCell ref="Z310:AM310"/>
    <mergeCell ref="AN310:AZ310"/>
    <mergeCell ref="BA310:BG310"/>
    <mergeCell ref="A309:N309"/>
    <mergeCell ref="O309:Y309"/>
    <mergeCell ref="Z309:AM309"/>
    <mergeCell ref="AN309:AZ309"/>
    <mergeCell ref="BA315:BG315"/>
    <mergeCell ref="A316:N316"/>
    <mergeCell ref="O316:Y316"/>
    <mergeCell ref="Z316:AM316"/>
    <mergeCell ref="AN316:AZ316"/>
    <mergeCell ref="BA316:BG316"/>
    <mergeCell ref="A315:N315"/>
    <mergeCell ref="O315:Y315"/>
    <mergeCell ref="Z315:AM315"/>
    <mergeCell ref="AN315:AZ315"/>
    <mergeCell ref="BA313:BG313"/>
    <mergeCell ref="A314:N314"/>
    <mergeCell ref="O314:Y314"/>
    <mergeCell ref="Z314:AM314"/>
    <mergeCell ref="AN314:AZ314"/>
    <mergeCell ref="BA314:BG314"/>
    <mergeCell ref="A313:N313"/>
    <mergeCell ref="O313:Y313"/>
    <mergeCell ref="Z313:AM313"/>
    <mergeCell ref="AN313:AZ313"/>
    <mergeCell ref="BA319:BG319"/>
    <mergeCell ref="A320:N320"/>
    <mergeCell ref="O320:Y320"/>
    <mergeCell ref="Z320:AM320"/>
    <mergeCell ref="AN320:AZ320"/>
    <mergeCell ref="BA320:BG320"/>
    <mergeCell ref="A319:N319"/>
    <mergeCell ref="O319:Y319"/>
    <mergeCell ref="Z319:AM319"/>
    <mergeCell ref="AN319:AZ319"/>
    <mergeCell ref="BA317:BG317"/>
    <mergeCell ref="A318:N318"/>
    <mergeCell ref="O318:Y318"/>
    <mergeCell ref="Z318:AM318"/>
    <mergeCell ref="AN318:AZ318"/>
    <mergeCell ref="BA318:BG318"/>
    <mergeCell ref="A317:N317"/>
    <mergeCell ref="O317:Y317"/>
    <mergeCell ref="Z317:AM317"/>
    <mergeCell ref="AN317:AZ317"/>
    <mergeCell ref="BA323:BG323"/>
    <mergeCell ref="A324:N324"/>
    <mergeCell ref="O324:Y324"/>
    <mergeCell ref="Z324:AM324"/>
    <mergeCell ref="AN324:AZ324"/>
    <mergeCell ref="BA324:BG324"/>
    <mergeCell ref="A323:N323"/>
    <mergeCell ref="O323:Y323"/>
    <mergeCell ref="Z323:AM323"/>
    <mergeCell ref="AN323:AZ323"/>
    <mergeCell ref="BA321:BG321"/>
    <mergeCell ref="A322:N322"/>
    <mergeCell ref="O322:Y322"/>
    <mergeCell ref="Z322:AM322"/>
    <mergeCell ref="AN322:AZ322"/>
    <mergeCell ref="BA322:BG322"/>
    <mergeCell ref="A321:N321"/>
    <mergeCell ref="O321:Y321"/>
    <mergeCell ref="Z321:AM321"/>
    <mergeCell ref="AN321:AZ321"/>
    <mergeCell ref="A325:N325"/>
    <mergeCell ref="O325:Y325"/>
    <mergeCell ref="Z325:AM325"/>
    <mergeCell ref="AN325:AZ325"/>
    <mergeCell ref="BA327:BG327"/>
    <mergeCell ref="A328:N328"/>
    <mergeCell ref="O328:Y328"/>
    <mergeCell ref="Z328:AM328"/>
    <mergeCell ref="AN328:AZ328"/>
    <mergeCell ref="BA328:BG328"/>
    <mergeCell ref="BA325:BG325"/>
    <mergeCell ref="A326:N326"/>
    <mergeCell ref="O326:Y326"/>
    <mergeCell ref="Z326:AM326"/>
    <mergeCell ref="AN326:AZ326"/>
    <mergeCell ref="BA326:BG326"/>
    <mergeCell ref="A335:BG335"/>
    <mergeCell ref="A337:AG337"/>
    <mergeCell ref="AH337:AW337"/>
    <mergeCell ref="AX337:BG337"/>
    <mergeCell ref="A338:AG338"/>
    <mergeCell ref="AH338:AW338"/>
    <mergeCell ref="AX338:BG338"/>
    <mergeCell ref="A332:BG332"/>
    <mergeCell ref="A333:BG333"/>
    <mergeCell ref="A329:N329"/>
    <mergeCell ref="O329:Y329"/>
    <mergeCell ref="Z329:AM329"/>
    <mergeCell ref="AN329:AZ329"/>
    <mergeCell ref="A327:N327"/>
    <mergeCell ref="O327:Y327"/>
    <mergeCell ref="Z327:AM327"/>
    <mergeCell ref="AN327:AZ327"/>
    <mergeCell ref="BA329:BG329"/>
    <mergeCell ref="A331:BG331"/>
    <mergeCell ref="A343:AG343"/>
    <mergeCell ref="AH343:AW343"/>
    <mergeCell ref="AX343:BG343"/>
    <mergeCell ref="A344:AG344"/>
    <mergeCell ref="AH344:AW344"/>
    <mergeCell ref="AX344:BG344"/>
    <mergeCell ref="A341:AG341"/>
    <mergeCell ref="AH341:AW341"/>
    <mergeCell ref="AX341:BG341"/>
    <mergeCell ref="A342:AG342"/>
    <mergeCell ref="AH342:AW342"/>
    <mergeCell ref="AX342:BG342"/>
    <mergeCell ref="A339:AG339"/>
    <mergeCell ref="AH339:AW339"/>
    <mergeCell ref="AX339:BG339"/>
    <mergeCell ref="A340:AG340"/>
    <mergeCell ref="AH340:AW340"/>
    <mergeCell ref="AX340:BG340"/>
    <mergeCell ref="A352:AG352"/>
    <mergeCell ref="AH352:AW352"/>
    <mergeCell ref="AX352:BG352"/>
    <mergeCell ref="A353:AG353"/>
    <mergeCell ref="AH353:AW353"/>
    <mergeCell ref="AX353:BG353"/>
    <mergeCell ref="A347:AG347"/>
    <mergeCell ref="AH347:AW347"/>
    <mergeCell ref="AX347:BG347"/>
    <mergeCell ref="A349:BG349"/>
    <mergeCell ref="A351:AG351"/>
    <mergeCell ref="AH351:AW351"/>
    <mergeCell ref="AX351:BG351"/>
    <mergeCell ref="A345:AG345"/>
    <mergeCell ref="AH345:AW345"/>
    <mergeCell ref="AX345:BG345"/>
    <mergeCell ref="A346:AG346"/>
    <mergeCell ref="AH346:AW346"/>
    <mergeCell ref="AX346:BG346"/>
    <mergeCell ref="V359:AE359"/>
    <mergeCell ref="AF359:AP359"/>
    <mergeCell ref="AQ359:BC359"/>
    <mergeCell ref="BD359:BG359"/>
    <mergeCell ref="A360:D360"/>
    <mergeCell ref="E360:K360"/>
    <mergeCell ref="L360:U360"/>
    <mergeCell ref="V360:AE360"/>
    <mergeCell ref="AF360:AP360"/>
    <mergeCell ref="AQ360:BC360"/>
    <mergeCell ref="A354:AG354"/>
    <mergeCell ref="AH354:AW354"/>
    <mergeCell ref="AX354:BG354"/>
    <mergeCell ref="A356:BG356"/>
    <mergeCell ref="A358:D359"/>
    <mergeCell ref="E358:U358"/>
    <mergeCell ref="V358:AP358"/>
    <mergeCell ref="AQ358:BG358"/>
    <mergeCell ref="E359:K359"/>
    <mergeCell ref="L359:U359"/>
    <mergeCell ref="BD361:BG361"/>
    <mergeCell ref="A361:D361"/>
    <mergeCell ref="E361:K361"/>
    <mergeCell ref="L361:U361"/>
    <mergeCell ref="V361:AE361"/>
    <mergeCell ref="AF361:AP361"/>
    <mergeCell ref="AQ361:BC361"/>
    <mergeCell ref="BD360:BG360"/>
    <mergeCell ref="A366:C367"/>
    <mergeCell ref="D366:AC366"/>
    <mergeCell ref="AD366:BG366"/>
    <mergeCell ref="D367:L367"/>
    <mergeCell ref="M367:T367"/>
    <mergeCell ref="U367:AC367"/>
    <mergeCell ref="AD367:AQ367"/>
    <mergeCell ref="AR367:BC367"/>
    <mergeCell ref="BD367:BG367"/>
    <mergeCell ref="AF362:AP362"/>
    <mergeCell ref="AQ362:BC362"/>
    <mergeCell ref="BD362:BG362"/>
    <mergeCell ref="A364:BG364"/>
    <mergeCell ref="A362:D362"/>
    <mergeCell ref="E362:K362"/>
    <mergeCell ref="L362:U362"/>
    <mergeCell ref="V362:AE362"/>
    <mergeCell ref="AR369:BC369"/>
    <mergeCell ref="BD369:BG369"/>
    <mergeCell ref="A370:C370"/>
    <mergeCell ref="D370:L370"/>
    <mergeCell ref="M370:T370"/>
    <mergeCell ref="U370:AC370"/>
    <mergeCell ref="AD370:AQ370"/>
    <mergeCell ref="AR370:BC370"/>
    <mergeCell ref="BD370:BG370"/>
    <mergeCell ref="BD368:BG368"/>
    <mergeCell ref="A369:C369"/>
    <mergeCell ref="D369:L369"/>
    <mergeCell ref="M369:T369"/>
    <mergeCell ref="U369:AC369"/>
    <mergeCell ref="AD369:AQ369"/>
    <mergeCell ref="A368:C368"/>
    <mergeCell ref="D368:L368"/>
    <mergeCell ref="M368:T368"/>
    <mergeCell ref="U368:AC368"/>
    <mergeCell ref="AD368:AQ368"/>
    <mergeCell ref="AR368:BC368"/>
    <mergeCell ref="AZ376:BG376"/>
    <mergeCell ref="A377:I377"/>
    <mergeCell ref="J377:W377"/>
    <mergeCell ref="X377:AK377"/>
    <mergeCell ref="AL377:AY377"/>
    <mergeCell ref="AZ377:BG377"/>
    <mergeCell ref="A376:I376"/>
    <mergeCell ref="J376:W376"/>
    <mergeCell ref="X376:AK376"/>
    <mergeCell ref="AL376:AY376"/>
    <mergeCell ref="A372:BG372"/>
    <mergeCell ref="A374:I375"/>
    <mergeCell ref="J374:AK374"/>
    <mergeCell ref="AL374:BG374"/>
    <mergeCell ref="J375:W375"/>
    <mergeCell ref="X375:AK375"/>
    <mergeCell ref="AL375:AY375"/>
    <mergeCell ref="AZ375:BG375"/>
    <mergeCell ref="A381:BG381"/>
    <mergeCell ref="A383:BG383"/>
    <mergeCell ref="A385:I386"/>
    <mergeCell ref="J385:AK385"/>
    <mergeCell ref="AL385:BG385"/>
    <mergeCell ref="J386:W386"/>
    <mergeCell ref="X386:AK386"/>
    <mergeCell ref="AL386:AY386"/>
    <mergeCell ref="AZ386:BG386"/>
    <mergeCell ref="AZ378:BG378"/>
    <mergeCell ref="A379:I379"/>
    <mergeCell ref="J379:W379"/>
    <mergeCell ref="X379:AK379"/>
    <mergeCell ref="AL379:AY379"/>
    <mergeCell ref="AZ379:BG379"/>
    <mergeCell ref="A378:I378"/>
    <mergeCell ref="J378:W378"/>
    <mergeCell ref="X378:AK378"/>
    <mergeCell ref="AL378:AY378"/>
    <mergeCell ref="AZ389:BG389"/>
    <mergeCell ref="A390:I390"/>
    <mergeCell ref="J390:W390"/>
    <mergeCell ref="X390:AK390"/>
    <mergeCell ref="AL390:AY390"/>
    <mergeCell ref="AZ390:BG390"/>
    <mergeCell ref="A389:I389"/>
    <mergeCell ref="J389:W389"/>
    <mergeCell ref="X389:AK389"/>
    <mergeCell ref="AL389:AY389"/>
    <mergeCell ref="AZ387:BG387"/>
    <mergeCell ref="A388:I388"/>
    <mergeCell ref="J388:W388"/>
    <mergeCell ref="X388:AK388"/>
    <mergeCell ref="AL388:AY388"/>
    <mergeCell ref="AZ388:BG388"/>
    <mergeCell ref="A387:I387"/>
    <mergeCell ref="J387:W387"/>
    <mergeCell ref="X387:AK387"/>
    <mergeCell ref="AL387:AY387"/>
    <mergeCell ref="AZ393:BG393"/>
    <mergeCell ref="A394:I394"/>
    <mergeCell ref="J394:W394"/>
    <mergeCell ref="X394:AK394"/>
    <mergeCell ref="AL394:AY394"/>
    <mergeCell ref="AZ394:BG394"/>
    <mergeCell ref="A393:I393"/>
    <mergeCell ref="J393:W393"/>
    <mergeCell ref="X393:AK393"/>
    <mergeCell ref="AL393:AY393"/>
    <mergeCell ref="AZ391:BG391"/>
    <mergeCell ref="A392:I392"/>
    <mergeCell ref="J392:W392"/>
    <mergeCell ref="X392:AK392"/>
    <mergeCell ref="AL392:AY392"/>
    <mergeCell ref="AZ392:BG392"/>
    <mergeCell ref="A391:I391"/>
    <mergeCell ref="J391:W391"/>
    <mergeCell ref="X391:AK391"/>
    <mergeCell ref="AL391:AY391"/>
    <mergeCell ref="AZ400:BG400"/>
    <mergeCell ref="A401:I401"/>
    <mergeCell ref="J401:W401"/>
    <mergeCell ref="X401:AK401"/>
    <mergeCell ref="AL401:AY401"/>
    <mergeCell ref="AZ401:BG401"/>
    <mergeCell ref="A400:I400"/>
    <mergeCell ref="J400:W400"/>
    <mergeCell ref="X400:AK400"/>
    <mergeCell ref="AL400:AY400"/>
    <mergeCell ref="AZ395:BG395"/>
    <mergeCell ref="A398:BG398"/>
    <mergeCell ref="A399:I399"/>
    <mergeCell ref="J399:W399"/>
    <mergeCell ref="X399:AK399"/>
    <mergeCell ref="AL399:AY399"/>
    <mergeCell ref="AZ399:BG399"/>
    <mergeCell ref="A395:I395"/>
    <mergeCell ref="J395:W395"/>
    <mergeCell ref="X395:AK395"/>
    <mergeCell ref="AL395:AY395"/>
    <mergeCell ref="AZ404:BG404"/>
    <mergeCell ref="A405:I405"/>
    <mergeCell ref="J405:W405"/>
    <mergeCell ref="X405:AK405"/>
    <mergeCell ref="AL405:AY405"/>
    <mergeCell ref="AZ405:BG405"/>
    <mergeCell ref="A404:I404"/>
    <mergeCell ref="J404:W404"/>
    <mergeCell ref="X404:AK404"/>
    <mergeCell ref="AL404:AY404"/>
    <mergeCell ref="AZ402:BG402"/>
    <mergeCell ref="A403:I403"/>
    <mergeCell ref="J403:W403"/>
    <mergeCell ref="X403:AK403"/>
    <mergeCell ref="AL403:AY403"/>
    <mergeCell ref="AZ403:BG403"/>
    <mergeCell ref="A402:I402"/>
    <mergeCell ref="J402:W402"/>
    <mergeCell ref="X402:AK402"/>
    <mergeCell ref="AL402:AY402"/>
    <mergeCell ref="AZ408:BG408"/>
    <mergeCell ref="A409:I409"/>
    <mergeCell ref="J409:W409"/>
    <mergeCell ref="X409:AK409"/>
    <mergeCell ref="AL409:AY409"/>
    <mergeCell ref="AZ409:BG409"/>
    <mergeCell ref="A408:I408"/>
    <mergeCell ref="J408:W408"/>
    <mergeCell ref="X408:AK408"/>
    <mergeCell ref="AL408:AY408"/>
    <mergeCell ref="AZ406:BG406"/>
    <mergeCell ref="A407:I407"/>
    <mergeCell ref="J407:W407"/>
    <mergeCell ref="X407:AK407"/>
    <mergeCell ref="AL407:AY407"/>
    <mergeCell ref="AZ407:BG407"/>
    <mergeCell ref="A406:I406"/>
    <mergeCell ref="J406:W406"/>
    <mergeCell ref="X406:AK406"/>
    <mergeCell ref="AL406:AY406"/>
    <mergeCell ref="A412:I412"/>
    <mergeCell ref="J412:W412"/>
    <mergeCell ref="X412:AK412"/>
    <mergeCell ref="AL412:AY412"/>
    <mergeCell ref="AZ412:BG412"/>
    <mergeCell ref="AZ413:BG413"/>
    <mergeCell ref="A411:I411"/>
    <mergeCell ref="J411:W411"/>
    <mergeCell ref="X411:AK411"/>
    <mergeCell ref="AL411:AY411"/>
    <mergeCell ref="AZ411:BG411"/>
    <mergeCell ref="AZ410:BG410"/>
    <mergeCell ref="A410:I410"/>
    <mergeCell ref="J410:W410"/>
    <mergeCell ref="X410:AK410"/>
    <mergeCell ref="AL410:AY410"/>
    <mergeCell ref="AZ415:BG415"/>
    <mergeCell ref="A416:I416"/>
    <mergeCell ref="J416:W416"/>
    <mergeCell ref="X416:AK416"/>
    <mergeCell ref="AL416:AY416"/>
    <mergeCell ref="AZ416:BG416"/>
    <mergeCell ref="A415:I415"/>
    <mergeCell ref="J415:W415"/>
    <mergeCell ref="X415:AK415"/>
    <mergeCell ref="AL415:AY415"/>
    <mergeCell ref="A414:I414"/>
    <mergeCell ref="J414:W414"/>
    <mergeCell ref="X414:AK414"/>
    <mergeCell ref="AL414:AY414"/>
    <mergeCell ref="AZ414:BG414"/>
    <mergeCell ref="A413:I413"/>
    <mergeCell ref="J413:W413"/>
    <mergeCell ref="X413:AK413"/>
    <mergeCell ref="AL413:AY413"/>
    <mergeCell ref="AZ419:BG419"/>
    <mergeCell ref="A420:I420"/>
    <mergeCell ref="J420:W420"/>
    <mergeCell ref="X420:AK420"/>
    <mergeCell ref="AL420:AY420"/>
    <mergeCell ref="AZ420:BG420"/>
    <mergeCell ref="A419:I419"/>
    <mergeCell ref="J419:W419"/>
    <mergeCell ref="X419:AK419"/>
    <mergeCell ref="AL419:AY419"/>
    <mergeCell ref="AZ417:BG417"/>
    <mergeCell ref="A418:I418"/>
    <mergeCell ref="J418:W418"/>
    <mergeCell ref="X418:AK418"/>
    <mergeCell ref="AL418:AY418"/>
    <mergeCell ref="AZ418:BG418"/>
    <mergeCell ref="A417:I417"/>
    <mergeCell ref="J417:W417"/>
    <mergeCell ref="X417:AK417"/>
    <mergeCell ref="AL417:AY417"/>
    <mergeCell ref="A428:AG428"/>
    <mergeCell ref="AH428:AW428"/>
    <mergeCell ref="AX428:BG428"/>
    <mergeCell ref="A429:AG429"/>
    <mergeCell ref="AH429:AW429"/>
    <mergeCell ref="AX429:BG429"/>
    <mergeCell ref="A426:AG426"/>
    <mergeCell ref="AH426:AW426"/>
    <mergeCell ref="AX426:BG426"/>
    <mergeCell ref="A427:AG427"/>
    <mergeCell ref="AH427:AW427"/>
    <mergeCell ref="AX427:BG427"/>
    <mergeCell ref="AZ421:BG421"/>
    <mergeCell ref="A423:BG423"/>
    <mergeCell ref="A425:AG425"/>
    <mergeCell ref="AH425:AW425"/>
    <mergeCell ref="AX425:BG425"/>
    <mergeCell ref="A421:I421"/>
    <mergeCell ref="J421:W421"/>
    <mergeCell ref="X421:AK421"/>
    <mergeCell ref="AL421:AY421"/>
    <mergeCell ref="A434:AG434"/>
    <mergeCell ref="AH434:AW434"/>
    <mergeCell ref="AX434:BG434"/>
    <mergeCell ref="A435:AG435"/>
    <mergeCell ref="AH435:AW435"/>
    <mergeCell ref="AX435:BG435"/>
    <mergeCell ref="A432:AG432"/>
    <mergeCell ref="AH432:AW432"/>
    <mergeCell ref="AX432:BG432"/>
    <mergeCell ref="A433:AG433"/>
    <mergeCell ref="AH433:AW433"/>
    <mergeCell ref="AX433:BG433"/>
    <mergeCell ref="A430:AG430"/>
    <mergeCell ref="AH430:AW430"/>
    <mergeCell ref="AX430:BG430"/>
    <mergeCell ref="A431:AG431"/>
    <mergeCell ref="AH431:AW431"/>
    <mergeCell ref="AX431:BG431"/>
    <mergeCell ref="A443:AG443"/>
    <mergeCell ref="AH443:AW443"/>
    <mergeCell ref="AX443:BG443"/>
    <mergeCell ref="A444:AG444"/>
    <mergeCell ref="AH444:AW444"/>
    <mergeCell ref="AX444:BG444"/>
    <mergeCell ref="A441:AG441"/>
    <mergeCell ref="AH441:AW441"/>
    <mergeCell ref="AX441:BG441"/>
    <mergeCell ref="A442:AG442"/>
    <mergeCell ref="AH442:AW442"/>
    <mergeCell ref="AX442:BG442"/>
    <mergeCell ref="A438:BG438"/>
    <mergeCell ref="A439:AG439"/>
    <mergeCell ref="AH439:AW439"/>
    <mergeCell ref="AX439:BG439"/>
    <mergeCell ref="A440:AG440"/>
    <mergeCell ref="AH440:AW440"/>
    <mergeCell ref="AX440:BG440"/>
    <mergeCell ref="A449:AG449"/>
    <mergeCell ref="AH449:AW449"/>
    <mergeCell ref="AX449:BG449"/>
    <mergeCell ref="A450:AG450"/>
    <mergeCell ref="AH450:AW450"/>
    <mergeCell ref="AX450:BG450"/>
    <mergeCell ref="A447:AG447"/>
    <mergeCell ref="AH447:AW447"/>
    <mergeCell ref="AX447:BG447"/>
    <mergeCell ref="A448:AG448"/>
    <mergeCell ref="AH448:AW448"/>
    <mergeCell ref="AX448:BG448"/>
    <mergeCell ref="A445:AG445"/>
    <mergeCell ref="AH445:AW445"/>
    <mergeCell ref="AX445:BG445"/>
    <mergeCell ref="A446:AG446"/>
    <mergeCell ref="AH446:AW446"/>
    <mergeCell ref="AX446:BG446"/>
    <mergeCell ref="A456:BG456"/>
    <mergeCell ref="A457:BG457"/>
    <mergeCell ref="A453:AG453"/>
    <mergeCell ref="AH453:AW453"/>
    <mergeCell ref="AX453:BG453"/>
    <mergeCell ref="A454:AG454"/>
    <mergeCell ref="AH454:AW454"/>
    <mergeCell ref="AX454:BG454"/>
    <mergeCell ref="A451:AG451"/>
    <mergeCell ref="AH451:AW451"/>
    <mergeCell ref="AX451:BG451"/>
    <mergeCell ref="A452:AG452"/>
    <mergeCell ref="AH452:AW452"/>
    <mergeCell ref="AX452:BG452"/>
    <mergeCell ref="A462:AG462"/>
    <mergeCell ref="AH462:AW462"/>
    <mergeCell ref="AX462:BG462"/>
    <mergeCell ref="A463:AG463"/>
    <mergeCell ref="AH463:AW463"/>
    <mergeCell ref="AX463:BG463"/>
    <mergeCell ref="A460:AG460"/>
    <mergeCell ref="AH460:AW460"/>
    <mergeCell ref="AX460:BG460"/>
    <mergeCell ref="A461:AG461"/>
    <mergeCell ref="AH461:AW461"/>
    <mergeCell ref="AX461:BG461"/>
    <mergeCell ref="A458:AG458"/>
    <mergeCell ref="AH458:AW458"/>
    <mergeCell ref="AX458:BG458"/>
    <mergeCell ref="A459:AG459"/>
    <mergeCell ref="AH459:AW459"/>
    <mergeCell ref="AX459:BG459"/>
    <mergeCell ref="A468:AG468"/>
    <mergeCell ref="AH468:AW468"/>
    <mergeCell ref="AX468:BG468"/>
    <mergeCell ref="A469:AG469"/>
    <mergeCell ref="AH469:AW469"/>
    <mergeCell ref="AX469:BG469"/>
    <mergeCell ref="A466:AG466"/>
    <mergeCell ref="AH466:AW466"/>
    <mergeCell ref="AX466:BG466"/>
    <mergeCell ref="A467:AG467"/>
    <mergeCell ref="AH467:AW467"/>
    <mergeCell ref="AX467:BG467"/>
    <mergeCell ref="A464:AG464"/>
    <mergeCell ref="AH464:AW464"/>
    <mergeCell ref="AX464:BG464"/>
    <mergeCell ref="A465:AG465"/>
    <mergeCell ref="AH465:AW465"/>
    <mergeCell ref="AX465:BG465"/>
    <mergeCell ref="BD474:BG474"/>
    <mergeCell ref="A475:B475"/>
    <mergeCell ref="C475:O475"/>
    <mergeCell ref="P475:T475"/>
    <mergeCell ref="U475:AC475"/>
    <mergeCell ref="AD475:AT475"/>
    <mergeCell ref="AU475:BC475"/>
    <mergeCell ref="BD475:BG475"/>
    <mergeCell ref="A471:BG471"/>
    <mergeCell ref="A472:BG472"/>
    <mergeCell ref="A473:B474"/>
    <mergeCell ref="C473:AC473"/>
    <mergeCell ref="AD473:BG473"/>
    <mergeCell ref="C474:O474"/>
    <mergeCell ref="P474:T474"/>
    <mergeCell ref="U474:AC474"/>
    <mergeCell ref="AD474:AT474"/>
    <mergeCell ref="AU474:BC474"/>
    <mergeCell ref="BD478:BG478"/>
    <mergeCell ref="A479:B479"/>
    <mergeCell ref="C479:O479"/>
    <mergeCell ref="P479:T479"/>
    <mergeCell ref="U479:AC479"/>
    <mergeCell ref="AD479:AT479"/>
    <mergeCell ref="AU479:BC479"/>
    <mergeCell ref="BD479:BG479"/>
    <mergeCell ref="A478:B478"/>
    <mergeCell ref="C478:O478"/>
    <mergeCell ref="P478:T478"/>
    <mergeCell ref="U478:AC478"/>
    <mergeCell ref="AD478:AT478"/>
    <mergeCell ref="AU478:BC478"/>
    <mergeCell ref="BD476:BG476"/>
    <mergeCell ref="A477:B477"/>
    <mergeCell ref="C477:O477"/>
    <mergeCell ref="P477:T477"/>
    <mergeCell ref="U477:AC477"/>
    <mergeCell ref="AD477:AT477"/>
    <mergeCell ref="AU477:BC477"/>
    <mergeCell ref="BD477:BG477"/>
    <mergeCell ref="A476:B476"/>
    <mergeCell ref="C476:O476"/>
    <mergeCell ref="P476:T476"/>
    <mergeCell ref="U476:AC476"/>
    <mergeCell ref="AD476:AT476"/>
    <mergeCell ref="AU476:BC476"/>
    <mergeCell ref="BD481:BG481"/>
    <mergeCell ref="A483:BG483"/>
    <mergeCell ref="A484:BG484"/>
    <mergeCell ref="A485:BG485"/>
    <mergeCell ref="A486:BG486"/>
    <mergeCell ref="A487:BG487"/>
    <mergeCell ref="A481:B481"/>
    <mergeCell ref="C481:O481"/>
    <mergeCell ref="P481:T481"/>
    <mergeCell ref="U481:AC481"/>
    <mergeCell ref="AD481:AT481"/>
    <mergeCell ref="AU481:BC481"/>
    <mergeCell ref="BD480:BG480"/>
    <mergeCell ref="A480:B480"/>
    <mergeCell ref="C480:O480"/>
    <mergeCell ref="P480:T480"/>
    <mergeCell ref="U480:AC480"/>
    <mergeCell ref="AD480:AT480"/>
    <mergeCell ref="AU480:BC480"/>
    <mergeCell ref="A496:BG496"/>
    <mergeCell ref="A497:BG497"/>
    <mergeCell ref="A498:BG498"/>
    <mergeCell ref="A499:BG499"/>
    <mergeCell ref="A500:BG500"/>
    <mergeCell ref="A501:BG501"/>
    <mergeCell ref="A494:BG494"/>
    <mergeCell ref="A495:BG495"/>
    <mergeCell ref="A488:BG488"/>
    <mergeCell ref="A489:BG489"/>
    <mergeCell ref="A490:BG490"/>
    <mergeCell ref="A491:BG491"/>
    <mergeCell ref="A492:BG492"/>
    <mergeCell ref="A493:BG493"/>
    <mergeCell ref="A515:BG515"/>
    <mergeCell ref="A516:BG516"/>
    <mergeCell ref="A517:BG517"/>
    <mergeCell ref="A518:BG518"/>
    <mergeCell ref="A520:BG520"/>
    <mergeCell ref="A522:AG522"/>
    <mergeCell ref="AH522:AW522"/>
    <mergeCell ref="AX522:BG522"/>
    <mergeCell ref="A508:BG508"/>
    <mergeCell ref="A509:BG509"/>
    <mergeCell ref="A510:BG510"/>
    <mergeCell ref="A511:BG511"/>
    <mergeCell ref="A513:BG513"/>
    <mergeCell ref="A514:BG514"/>
    <mergeCell ref="A502:BG502"/>
    <mergeCell ref="A503:BG503"/>
    <mergeCell ref="A504:BG504"/>
    <mergeCell ref="A505:BG505"/>
    <mergeCell ref="A506:BG506"/>
    <mergeCell ref="A507:BG507"/>
    <mergeCell ref="A527:AG527"/>
    <mergeCell ref="AH527:AW527"/>
    <mergeCell ref="AX527:BG527"/>
    <mergeCell ref="A528:AG528"/>
    <mergeCell ref="AH528:AW528"/>
    <mergeCell ref="AX528:BG528"/>
    <mergeCell ref="A525:AG525"/>
    <mergeCell ref="AH525:AW525"/>
    <mergeCell ref="AX525:BG525"/>
    <mergeCell ref="A526:AG526"/>
    <mergeCell ref="AH526:AW526"/>
    <mergeCell ref="AX526:BG526"/>
    <mergeCell ref="A523:AG523"/>
    <mergeCell ref="AH523:AW523"/>
    <mergeCell ref="AX523:BG523"/>
    <mergeCell ref="A524:AG524"/>
    <mergeCell ref="AH524:AW524"/>
    <mergeCell ref="AX524:BG524"/>
    <mergeCell ref="A533:AG533"/>
    <mergeCell ref="AH533:AW533"/>
    <mergeCell ref="AX533:BG533"/>
    <mergeCell ref="A534:AG534"/>
    <mergeCell ref="AH534:AW534"/>
    <mergeCell ref="AX534:BG534"/>
    <mergeCell ref="A531:AG531"/>
    <mergeCell ref="AH531:AW531"/>
    <mergeCell ref="AX531:BG531"/>
    <mergeCell ref="A532:AG532"/>
    <mergeCell ref="AH532:AW532"/>
    <mergeCell ref="AX532:BG532"/>
    <mergeCell ref="A529:AG529"/>
    <mergeCell ref="AH529:AW529"/>
    <mergeCell ref="AX529:BG529"/>
    <mergeCell ref="A530:AG530"/>
    <mergeCell ref="AH530:AW530"/>
    <mergeCell ref="AX530:BG530"/>
    <mergeCell ref="A541:AG541"/>
    <mergeCell ref="AH541:AW541"/>
    <mergeCell ref="AX541:BG541"/>
    <mergeCell ref="A542:AG542"/>
    <mergeCell ref="AH542:AW542"/>
    <mergeCell ref="AX542:BG542"/>
    <mergeCell ref="A539:AG539"/>
    <mergeCell ref="AH539:AW539"/>
    <mergeCell ref="AX539:BG539"/>
    <mergeCell ref="A540:AG540"/>
    <mergeCell ref="AH540:AW540"/>
    <mergeCell ref="AX540:BG540"/>
    <mergeCell ref="A536:BG536"/>
    <mergeCell ref="A538:AG538"/>
    <mergeCell ref="AH538:AW538"/>
    <mergeCell ref="AX538:BG538"/>
    <mergeCell ref="A547:AG547"/>
    <mergeCell ref="AH547:AW547"/>
    <mergeCell ref="AX547:BG547"/>
    <mergeCell ref="A548:AG548"/>
    <mergeCell ref="AH548:AW548"/>
    <mergeCell ref="AX548:BG548"/>
    <mergeCell ref="A545:AG545"/>
    <mergeCell ref="AH545:AW545"/>
    <mergeCell ref="AX545:BG545"/>
    <mergeCell ref="A546:AG546"/>
    <mergeCell ref="AH546:AW546"/>
    <mergeCell ref="AX546:BG546"/>
    <mergeCell ref="A543:AG543"/>
    <mergeCell ref="AH543:AW543"/>
    <mergeCell ref="AX543:BG543"/>
    <mergeCell ref="A544:AG544"/>
    <mergeCell ref="AH544:AW544"/>
    <mergeCell ref="AX544:BG544"/>
    <mergeCell ref="AY554:BF554"/>
    <mergeCell ref="A555:C555"/>
    <mergeCell ref="D555:G555"/>
    <mergeCell ref="H555:O555"/>
    <mergeCell ref="P555:T555"/>
    <mergeCell ref="U555:AA555"/>
    <mergeCell ref="AB555:AI555"/>
    <mergeCell ref="AJ555:AO555"/>
    <mergeCell ref="AP555:AX555"/>
    <mergeCell ref="AY555:BF555"/>
    <mergeCell ref="A551:BG551"/>
    <mergeCell ref="A552:BG552"/>
    <mergeCell ref="A554:C554"/>
    <mergeCell ref="D554:G554"/>
    <mergeCell ref="H554:O554"/>
    <mergeCell ref="P554:T554"/>
    <mergeCell ref="U554:AA554"/>
    <mergeCell ref="AB554:AI554"/>
    <mergeCell ref="AJ554:AO554"/>
    <mergeCell ref="AP554:AX554"/>
    <mergeCell ref="AP557:AX557"/>
    <mergeCell ref="AY557:BF557"/>
    <mergeCell ref="A558:C558"/>
    <mergeCell ref="D558:G558"/>
    <mergeCell ref="H558:O558"/>
    <mergeCell ref="P558:T558"/>
    <mergeCell ref="U558:AA558"/>
    <mergeCell ref="AB558:AI558"/>
    <mergeCell ref="AJ558:AO558"/>
    <mergeCell ref="AP558:AX558"/>
    <mergeCell ref="AJ556:AO556"/>
    <mergeCell ref="AP556:AX556"/>
    <mergeCell ref="AY556:BF556"/>
    <mergeCell ref="A557:C557"/>
    <mergeCell ref="D557:G557"/>
    <mergeCell ref="H557:O557"/>
    <mergeCell ref="P557:T557"/>
    <mergeCell ref="U557:AA557"/>
    <mergeCell ref="AB557:AI557"/>
    <mergeCell ref="AJ557:AO557"/>
    <mergeCell ref="A556:C556"/>
    <mergeCell ref="D556:G556"/>
    <mergeCell ref="H556:O556"/>
    <mergeCell ref="P556:T556"/>
    <mergeCell ref="U556:AA556"/>
    <mergeCell ref="AB556:AI556"/>
    <mergeCell ref="AJ560:AO560"/>
    <mergeCell ref="AP560:AX560"/>
    <mergeCell ref="AY560:BF560"/>
    <mergeCell ref="A561:C561"/>
    <mergeCell ref="D561:G561"/>
    <mergeCell ref="H561:O561"/>
    <mergeCell ref="P561:T561"/>
    <mergeCell ref="U561:AA561"/>
    <mergeCell ref="AB561:AI561"/>
    <mergeCell ref="AJ561:AO561"/>
    <mergeCell ref="A560:C560"/>
    <mergeCell ref="D560:G560"/>
    <mergeCell ref="H560:O560"/>
    <mergeCell ref="P560:T560"/>
    <mergeCell ref="U560:AA560"/>
    <mergeCell ref="AB560:AI560"/>
    <mergeCell ref="AY558:BF558"/>
    <mergeCell ref="A559:C559"/>
    <mergeCell ref="D559:G559"/>
    <mergeCell ref="H559:O559"/>
    <mergeCell ref="P559:T559"/>
    <mergeCell ref="U559:AA559"/>
    <mergeCell ref="AB559:AI559"/>
    <mergeCell ref="AJ559:AO559"/>
    <mergeCell ref="AP559:AX559"/>
    <mergeCell ref="AY559:BF559"/>
    <mergeCell ref="AY562:BF562"/>
    <mergeCell ref="A563:C563"/>
    <mergeCell ref="D563:G563"/>
    <mergeCell ref="H563:O563"/>
    <mergeCell ref="P563:T563"/>
    <mergeCell ref="U563:AA563"/>
    <mergeCell ref="AB563:AI563"/>
    <mergeCell ref="AJ563:AO563"/>
    <mergeCell ref="AP563:AX563"/>
    <mergeCell ref="AY563:BF563"/>
    <mergeCell ref="AP561:AX561"/>
    <mergeCell ref="AY561:BF561"/>
    <mergeCell ref="A562:C562"/>
    <mergeCell ref="D562:G562"/>
    <mergeCell ref="H562:O562"/>
    <mergeCell ref="P562:T562"/>
    <mergeCell ref="U562:AA562"/>
    <mergeCell ref="AB562:AI562"/>
    <mergeCell ref="AJ562:AO562"/>
    <mergeCell ref="AP562:AX562"/>
    <mergeCell ref="AP565:AX565"/>
    <mergeCell ref="AY565:BF565"/>
    <mergeCell ref="A566:C566"/>
    <mergeCell ref="D566:G566"/>
    <mergeCell ref="H566:O566"/>
    <mergeCell ref="P566:T566"/>
    <mergeCell ref="U566:AA566"/>
    <mergeCell ref="AB566:AI566"/>
    <mergeCell ref="AJ566:AO566"/>
    <mergeCell ref="AP566:AX566"/>
    <mergeCell ref="AJ564:AO564"/>
    <mergeCell ref="AP564:AX564"/>
    <mergeCell ref="AY564:BF564"/>
    <mergeCell ref="A565:C565"/>
    <mergeCell ref="D565:G565"/>
    <mergeCell ref="H565:O565"/>
    <mergeCell ref="P565:T565"/>
    <mergeCell ref="U565:AA565"/>
    <mergeCell ref="AB565:AI565"/>
    <mergeCell ref="AJ565:AO565"/>
    <mergeCell ref="A564:C564"/>
    <mergeCell ref="D564:G564"/>
    <mergeCell ref="H564:O564"/>
    <mergeCell ref="P564:T564"/>
    <mergeCell ref="U564:AA564"/>
    <mergeCell ref="AB564:AI564"/>
    <mergeCell ref="AJ568:AO568"/>
    <mergeCell ref="AP568:AX568"/>
    <mergeCell ref="AY568:BF568"/>
    <mergeCell ref="A569:C569"/>
    <mergeCell ref="D569:G569"/>
    <mergeCell ref="H569:O569"/>
    <mergeCell ref="P569:T569"/>
    <mergeCell ref="U569:AA569"/>
    <mergeCell ref="AB569:AI569"/>
    <mergeCell ref="AJ569:AO569"/>
    <mergeCell ref="A568:C568"/>
    <mergeCell ref="D568:G568"/>
    <mergeCell ref="H568:O568"/>
    <mergeCell ref="P568:T568"/>
    <mergeCell ref="U568:AA568"/>
    <mergeCell ref="AB568:AI568"/>
    <mergeCell ref="AY566:BF566"/>
    <mergeCell ref="A567:C567"/>
    <mergeCell ref="D567:G567"/>
    <mergeCell ref="H567:O567"/>
    <mergeCell ref="P567:T567"/>
    <mergeCell ref="U567:AA567"/>
    <mergeCell ref="AB567:AI567"/>
    <mergeCell ref="AJ567:AO567"/>
    <mergeCell ref="AP567:AX567"/>
    <mergeCell ref="AY567:BF567"/>
    <mergeCell ref="A577:AG577"/>
    <mergeCell ref="AH577:AW577"/>
    <mergeCell ref="AX577:BG577"/>
    <mergeCell ref="A578:AG578"/>
    <mergeCell ref="AH578:AW578"/>
    <mergeCell ref="AX578:BG578"/>
    <mergeCell ref="AY570:BF570"/>
    <mergeCell ref="A573:BG573"/>
    <mergeCell ref="A575:AG575"/>
    <mergeCell ref="AH575:AW575"/>
    <mergeCell ref="AX575:BG575"/>
    <mergeCell ref="A576:AG576"/>
    <mergeCell ref="AH576:AW576"/>
    <mergeCell ref="AX576:BG576"/>
    <mergeCell ref="AP569:AX569"/>
    <mergeCell ref="AY569:BF569"/>
    <mergeCell ref="A570:C570"/>
    <mergeCell ref="D570:G570"/>
    <mergeCell ref="H570:O570"/>
    <mergeCell ref="P570:T570"/>
    <mergeCell ref="U570:AA570"/>
    <mergeCell ref="AB570:AI570"/>
    <mergeCell ref="AJ570:AO570"/>
    <mergeCell ref="AP570:AX570"/>
    <mergeCell ref="A584:AG584"/>
    <mergeCell ref="AH584:AW584"/>
    <mergeCell ref="AX584:BG584"/>
    <mergeCell ref="A585:AG585"/>
    <mergeCell ref="AH585:AW585"/>
    <mergeCell ref="AX585:BG585"/>
    <mergeCell ref="A582:AG582"/>
    <mergeCell ref="AH582:AW582"/>
    <mergeCell ref="AX582:BG582"/>
    <mergeCell ref="A583:AG583"/>
    <mergeCell ref="AH583:AW583"/>
    <mergeCell ref="AX583:BG583"/>
    <mergeCell ref="A579:BG579"/>
    <mergeCell ref="A581:AG581"/>
    <mergeCell ref="AH581:AW581"/>
    <mergeCell ref="AX581:BG581"/>
    <mergeCell ref="A593:AG593"/>
    <mergeCell ref="AH593:AW593"/>
    <mergeCell ref="AX593:BG593"/>
    <mergeCell ref="A594:AG594"/>
    <mergeCell ref="AH594:AW594"/>
    <mergeCell ref="AX594:BG594"/>
    <mergeCell ref="A589:BG589"/>
    <mergeCell ref="A591:AG591"/>
    <mergeCell ref="AH591:AW591"/>
    <mergeCell ref="AX591:BG591"/>
    <mergeCell ref="A592:AG592"/>
    <mergeCell ref="AH592:AW592"/>
    <mergeCell ref="AX592:BG592"/>
    <mergeCell ref="A586:AG586"/>
    <mergeCell ref="AH586:AW586"/>
    <mergeCell ref="AX586:BG586"/>
    <mergeCell ref="A587:AG587"/>
    <mergeCell ref="AH587:AW587"/>
    <mergeCell ref="AX587:BG587"/>
    <mergeCell ref="A599:AG599"/>
    <mergeCell ref="AH599:AW599"/>
    <mergeCell ref="AX599:BG599"/>
    <mergeCell ref="A600:AG600"/>
    <mergeCell ref="AH600:AW600"/>
    <mergeCell ref="AX600:BG600"/>
    <mergeCell ref="A597:AG597"/>
    <mergeCell ref="AH597:AW597"/>
    <mergeCell ref="AX597:BG597"/>
    <mergeCell ref="A598:AG598"/>
    <mergeCell ref="AH598:AW598"/>
    <mergeCell ref="AX598:BG598"/>
    <mergeCell ref="A595:AG595"/>
    <mergeCell ref="AH595:AW595"/>
    <mergeCell ref="AX595:BG595"/>
    <mergeCell ref="A596:AG596"/>
    <mergeCell ref="AH596:AW596"/>
    <mergeCell ref="AX596:BG596"/>
    <mergeCell ref="A613:BG613"/>
    <mergeCell ref="A614:BG614"/>
    <mergeCell ref="A617:BG617"/>
    <mergeCell ref="A618:BG618"/>
    <mergeCell ref="A622:BG622"/>
    <mergeCell ref="A624:AG624"/>
    <mergeCell ref="AH624:AW624"/>
    <mergeCell ref="AX624:BG624"/>
    <mergeCell ref="A607:BG607"/>
    <mergeCell ref="A608:BG608"/>
    <mergeCell ref="A609:BG609"/>
    <mergeCell ref="A610:BG610"/>
    <mergeCell ref="A611:BG611"/>
    <mergeCell ref="A612:BG612"/>
    <mergeCell ref="A601:AG601"/>
    <mergeCell ref="AH601:AW601"/>
    <mergeCell ref="AX601:BG601"/>
    <mergeCell ref="A603:BG603"/>
    <mergeCell ref="A605:BG605"/>
    <mergeCell ref="A606:BG606"/>
    <mergeCell ref="A631:AG631"/>
    <mergeCell ref="AH631:AW631"/>
    <mergeCell ref="AX631:BG631"/>
    <mergeCell ref="A633:BG633"/>
    <mergeCell ref="A635:AG635"/>
    <mergeCell ref="AH635:AW635"/>
    <mergeCell ref="AX635:BG635"/>
    <mergeCell ref="A630:AG630"/>
    <mergeCell ref="AH630:AW630"/>
    <mergeCell ref="AX630:BG630"/>
    <mergeCell ref="A625:AG625"/>
    <mergeCell ref="AH625:AW625"/>
    <mergeCell ref="AX625:BG625"/>
    <mergeCell ref="A627:BG627"/>
    <mergeCell ref="A629:AG629"/>
    <mergeCell ref="AH629:AW629"/>
    <mergeCell ref="AX629:BG629"/>
    <mergeCell ref="A644:AG644"/>
    <mergeCell ref="AH644:AW644"/>
    <mergeCell ref="AX644:BG644"/>
    <mergeCell ref="A645:AG645"/>
    <mergeCell ref="AH645:AW645"/>
    <mergeCell ref="AX645:BG645"/>
    <mergeCell ref="A638:AG638"/>
    <mergeCell ref="AH638:AW638"/>
    <mergeCell ref="AX638:BG638"/>
    <mergeCell ref="A640:BG640"/>
    <mergeCell ref="A641:BG641"/>
    <mergeCell ref="A643:AG643"/>
    <mergeCell ref="AH643:AW643"/>
    <mergeCell ref="AX643:BG643"/>
    <mergeCell ref="A636:AG636"/>
    <mergeCell ref="AH636:AW636"/>
    <mergeCell ref="AX636:BG636"/>
    <mergeCell ref="A637:AG637"/>
    <mergeCell ref="AH637:AW637"/>
    <mergeCell ref="AX637:BG637"/>
    <mergeCell ref="A654:BG654"/>
    <mergeCell ref="A656:BG656"/>
    <mergeCell ref="A657:BG657"/>
    <mergeCell ref="A658:BG658"/>
    <mergeCell ref="A660:BG660"/>
    <mergeCell ref="A662:BG662"/>
    <mergeCell ref="B651:R651"/>
    <mergeCell ref="S651:AR651"/>
    <mergeCell ref="AS651:BB651"/>
    <mergeCell ref="BC651:BG651"/>
    <mergeCell ref="B652:R652"/>
    <mergeCell ref="S652:AR652"/>
    <mergeCell ref="AS652:BB652"/>
    <mergeCell ref="BC652:BG652"/>
    <mergeCell ref="A646:AG646"/>
    <mergeCell ref="AH646:AW646"/>
    <mergeCell ref="AX646:BG646"/>
    <mergeCell ref="A648:BG648"/>
    <mergeCell ref="B650:R650"/>
    <mergeCell ref="S650:AR650"/>
    <mergeCell ref="AS650:BB650"/>
    <mergeCell ref="BC650:BG650"/>
    <mergeCell ref="A669:AG669"/>
    <mergeCell ref="AH669:AW669"/>
    <mergeCell ref="AX669:BG669"/>
    <mergeCell ref="A670:AG670"/>
    <mergeCell ref="AH670:AW670"/>
    <mergeCell ref="AX670:BG670"/>
    <mergeCell ref="A667:AG667"/>
    <mergeCell ref="AH667:AW667"/>
    <mergeCell ref="AX667:BG667"/>
    <mergeCell ref="A668:AG668"/>
    <mergeCell ref="AH668:AW668"/>
    <mergeCell ref="AX668:BG668"/>
    <mergeCell ref="A663:BG663"/>
    <mergeCell ref="A665:AG665"/>
    <mergeCell ref="AH665:AW665"/>
    <mergeCell ref="AX665:BG665"/>
    <mergeCell ref="A666:AG666"/>
    <mergeCell ref="AH666:AW666"/>
    <mergeCell ref="AX666:BG666"/>
    <mergeCell ref="A674:AG674"/>
    <mergeCell ref="AH674:AW674"/>
    <mergeCell ref="AX674:BG674"/>
    <mergeCell ref="A676:BG676"/>
    <mergeCell ref="A678:AG678"/>
    <mergeCell ref="AH678:AW678"/>
    <mergeCell ref="AX678:BG678"/>
    <mergeCell ref="A673:AG673"/>
    <mergeCell ref="AH673:AW673"/>
    <mergeCell ref="AX673:BG673"/>
    <mergeCell ref="A671:AG671"/>
    <mergeCell ref="AH671:AW671"/>
    <mergeCell ref="AX671:BG671"/>
    <mergeCell ref="A672:AG672"/>
    <mergeCell ref="AH672:AW672"/>
    <mergeCell ref="AX672:BG672"/>
    <mergeCell ref="A684:BG684"/>
    <mergeCell ref="A686:AG686"/>
    <mergeCell ref="AH686:AW686"/>
    <mergeCell ref="AX686:BG686"/>
    <mergeCell ref="A687:AG687"/>
    <mergeCell ref="AH687:AW687"/>
    <mergeCell ref="AX687:BG687"/>
    <mergeCell ref="A681:AG681"/>
    <mergeCell ref="AH681:AW681"/>
    <mergeCell ref="AX681:BG681"/>
    <mergeCell ref="A682:AG682"/>
    <mergeCell ref="AH682:AW682"/>
    <mergeCell ref="AX682:BG682"/>
    <mergeCell ref="A679:AG679"/>
    <mergeCell ref="AH679:AW679"/>
    <mergeCell ref="AX679:BG679"/>
    <mergeCell ref="A680:AG680"/>
    <mergeCell ref="AH680:AW680"/>
    <mergeCell ref="AX680:BG680"/>
    <mergeCell ref="A692:AG692"/>
    <mergeCell ref="AH692:AW692"/>
    <mergeCell ref="AX692:BG692"/>
    <mergeCell ref="A693:AG693"/>
    <mergeCell ref="AH693:AW693"/>
    <mergeCell ref="AX693:BG693"/>
    <mergeCell ref="A690:AG690"/>
    <mergeCell ref="AH690:AW690"/>
    <mergeCell ref="AX690:BG690"/>
    <mergeCell ref="A691:AG691"/>
    <mergeCell ref="AH691:AW691"/>
    <mergeCell ref="AX691:BG691"/>
    <mergeCell ref="A688:AG688"/>
    <mergeCell ref="AH688:AW688"/>
    <mergeCell ref="AX688:BG688"/>
    <mergeCell ref="A689:AG689"/>
    <mergeCell ref="AH689:AW689"/>
    <mergeCell ref="AX689:BG689"/>
    <mergeCell ref="A698:AG698"/>
    <mergeCell ref="AH698:AW698"/>
    <mergeCell ref="AX698:BG698"/>
    <mergeCell ref="A699:AG699"/>
    <mergeCell ref="AH699:AW699"/>
    <mergeCell ref="AX699:BG699"/>
    <mergeCell ref="A696:AG696"/>
    <mergeCell ref="AH696:AW696"/>
    <mergeCell ref="AX696:BG696"/>
    <mergeCell ref="A697:AG697"/>
    <mergeCell ref="AH697:AW697"/>
    <mergeCell ref="AX697:BG697"/>
    <mergeCell ref="A694:AG694"/>
    <mergeCell ref="AH694:AW694"/>
    <mergeCell ref="AX694:BG694"/>
    <mergeCell ref="A695:AG695"/>
    <mergeCell ref="AH695:AW695"/>
    <mergeCell ref="AX695:BG695"/>
    <mergeCell ref="A707:AG707"/>
    <mergeCell ref="AH707:AW707"/>
    <mergeCell ref="AX707:BG707"/>
    <mergeCell ref="A708:AG708"/>
    <mergeCell ref="AH708:AW708"/>
    <mergeCell ref="AX708:BG708"/>
    <mergeCell ref="A705:AG705"/>
    <mergeCell ref="AH705:AW705"/>
    <mergeCell ref="AX705:BG705"/>
    <mergeCell ref="A706:AG706"/>
    <mergeCell ref="AH706:AW706"/>
    <mergeCell ref="AX706:BG706"/>
    <mergeCell ref="A700:AG700"/>
    <mergeCell ref="AH700:AW700"/>
    <mergeCell ref="AX700:BG700"/>
    <mergeCell ref="A702:BG702"/>
    <mergeCell ref="A704:AG704"/>
    <mergeCell ref="AH704:AW704"/>
    <mergeCell ref="AX704:BG704"/>
    <mergeCell ref="A716:AG716"/>
    <mergeCell ref="AH716:AW716"/>
    <mergeCell ref="AX716:BG716"/>
    <mergeCell ref="A717:AG717"/>
    <mergeCell ref="AH717:AW717"/>
    <mergeCell ref="AX717:BG717"/>
    <mergeCell ref="A711:AG711"/>
    <mergeCell ref="AH711:AW711"/>
    <mergeCell ref="AX711:BG711"/>
    <mergeCell ref="A713:BG713"/>
    <mergeCell ref="A715:AG715"/>
    <mergeCell ref="AH715:AW715"/>
    <mergeCell ref="AX715:BG715"/>
    <mergeCell ref="A709:AG709"/>
    <mergeCell ref="AH709:AW709"/>
    <mergeCell ref="AX709:BG709"/>
    <mergeCell ref="A710:AG710"/>
    <mergeCell ref="AH710:AW710"/>
    <mergeCell ref="AX710:BG710"/>
    <mergeCell ref="A721:AG721"/>
    <mergeCell ref="AH721:AW721"/>
    <mergeCell ref="AX721:BG721"/>
    <mergeCell ref="A722:AG722"/>
    <mergeCell ref="AH722:AW722"/>
    <mergeCell ref="AX722:BG722"/>
    <mergeCell ref="A720:AG720"/>
    <mergeCell ref="AH720:AW720"/>
    <mergeCell ref="AX720:BG720"/>
    <mergeCell ref="A718:AG718"/>
    <mergeCell ref="AH718:AW718"/>
    <mergeCell ref="AX718:BG718"/>
    <mergeCell ref="A719:AG719"/>
    <mergeCell ref="AH719:AW719"/>
    <mergeCell ref="AX719:BG719"/>
    <mergeCell ref="A730:AG730"/>
    <mergeCell ref="AH730:AW730"/>
    <mergeCell ref="AX730:BG730"/>
    <mergeCell ref="A731:AG731"/>
    <mergeCell ref="AH731:AW731"/>
    <mergeCell ref="AX731:BG731"/>
    <mergeCell ref="A728:AG728"/>
    <mergeCell ref="AH728:AW728"/>
    <mergeCell ref="AX728:BG728"/>
    <mergeCell ref="A729:AG729"/>
    <mergeCell ref="AH729:AW729"/>
    <mergeCell ref="AX729:BG729"/>
    <mergeCell ref="A723:AG723"/>
    <mergeCell ref="AH723:AW723"/>
    <mergeCell ref="AX723:BG723"/>
    <mergeCell ref="A725:BG725"/>
    <mergeCell ref="A727:AG727"/>
    <mergeCell ref="AH727:AW727"/>
    <mergeCell ref="AX727:BG727"/>
    <mergeCell ref="A739:AG739"/>
    <mergeCell ref="AH739:AW739"/>
    <mergeCell ref="AX739:BG739"/>
    <mergeCell ref="A740:AG740"/>
    <mergeCell ref="AH740:AW740"/>
    <mergeCell ref="AX740:BG740"/>
    <mergeCell ref="A735:BG735"/>
    <mergeCell ref="A737:AG737"/>
    <mergeCell ref="AH737:AW737"/>
    <mergeCell ref="AX737:BG737"/>
    <mergeCell ref="A738:AG738"/>
    <mergeCell ref="AH738:AW738"/>
    <mergeCell ref="AX738:BG738"/>
    <mergeCell ref="A732:AG732"/>
    <mergeCell ref="AH732:AW732"/>
    <mergeCell ref="AX732:BG732"/>
    <mergeCell ref="A733:AG733"/>
    <mergeCell ref="AH733:AW733"/>
    <mergeCell ref="AX733:BG733"/>
    <mergeCell ref="A748:AG748"/>
    <mergeCell ref="AH748:AW748"/>
    <mergeCell ref="AX748:BG748"/>
    <mergeCell ref="A749:AG749"/>
    <mergeCell ref="AH749:AW749"/>
    <mergeCell ref="AX749:BG749"/>
    <mergeCell ref="A744:BG744"/>
    <mergeCell ref="A746:AG746"/>
    <mergeCell ref="AH746:AW746"/>
    <mergeCell ref="AX746:BG746"/>
    <mergeCell ref="A747:AG747"/>
    <mergeCell ref="AH747:AW747"/>
    <mergeCell ref="AX747:BG747"/>
    <mergeCell ref="A741:AG741"/>
    <mergeCell ref="AH741:AW741"/>
    <mergeCell ref="AX741:BG741"/>
    <mergeCell ref="A742:AG742"/>
    <mergeCell ref="AH742:AW742"/>
    <mergeCell ref="AX742:BG742"/>
    <mergeCell ref="A754:AG754"/>
    <mergeCell ref="AH754:AW754"/>
    <mergeCell ref="AX754:BG754"/>
    <mergeCell ref="AX766:BG766"/>
    <mergeCell ref="A755:AG755"/>
    <mergeCell ref="AH755:AW755"/>
    <mergeCell ref="AX755:BG755"/>
    <mergeCell ref="A752:AG752"/>
    <mergeCell ref="AH752:AW752"/>
    <mergeCell ref="AX752:BG752"/>
    <mergeCell ref="A753:AG753"/>
    <mergeCell ref="AH753:AW753"/>
    <mergeCell ref="AX753:BG753"/>
    <mergeCell ref="A750:AG750"/>
    <mergeCell ref="AH750:AW750"/>
    <mergeCell ref="AX750:BG750"/>
    <mergeCell ref="A751:AG751"/>
    <mergeCell ref="AH751:AW751"/>
    <mergeCell ref="AX751:BG751"/>
    <mergeCell ref="A763:AG763"/>
    <mergeCell ref="AH763:AW763"/>
    <mergeCell ref="AX763:BG763"/>
    <mergeCell ref="A776:BG776"/>
    <mergeCell ref="A778:AG778"/>
    <mergeCell ref="AH778:AW778"/>
    <mergeCell ref="AX778:BG778"/>
    <mergeCell ref="A764:AG764"/>
    <mergeCell ref="AH764:AW764"/>
    <mergeCell ref="AX764:BG764"/>
    <mergeCell ref="A761:AG761"/>
    <mergeCell ref="AH761:AW761"/>
    <mergeCell ref="AX761:BG761"/>
    <mergeCell ref="A762:AG762"/>
    <mergeCell ref="AH762:AW762"/>
    <mergeCell ref="AX762:BG762"/>
    <mergeCell ref="A756:AG756"/>
    <mergeCell ref="AH756:AW756"/>
    <mergeCell ref="AX756:BG756"/>
    <mergeCell ref="A758:BG758"/>
    <mergeCell ref="A760:AG760"/>
    <mergeCell ref="AH760:AW760"/>
    <mergeCell ref="AX760:BG760"/>
    <mergeCell ref="A771:AG771"/>
    <mergeCell ref="AH771:AW771"/>
    <mergeCell ref="AX771:BG771"/>
    <mergeCell ref="A768:BG768"/>
    <mergeCell ref="A770:AG770"/>
    <mergeCell ref="AH770:AW770"/>
    <mergeCell ref="AX770:BG770"/>
    <mergeCell ref="A765:AG765"/>
    <mergeCell ref="AH765:AW765"/>
    <mergeCell ref="AX765:BG765"/>
    <mergeCell ref="A766:AG766"/>
    <mergeCell ref="AH766:AW766"/>
    <mergeCell ref="A786:BG786"/>
    <mergeCell ref="A787:BG787"/>
    <mergeCell ref="A789:AG789"/>
    <mergeCell ref="AH789:AW789"/>
    <mergeCell ref="AX789:BG789"/>
    <mergeCell ref="A790:AG790"/>
    <mergeCell ref="AH790:AW790"/>
    <mergeCell ref="AX790:BG790"/>
    <mergeCell ref="A783:AG783"/>
    <mergeCell ref="AH783:AW783"/>
    <mergeCell ref="AX783:BG783"/>
    <mergeCell ref="A784:AG784"/>
    <mergeCell ref="AH784:AW784"/>
    <mergeCell ref="AX784:BG784"/>
    <mergeCell ref="A772:AG772"/>
    <mergeCell ref="AH772:AW772"/>
    <mergeCell ref="AX772:BG772"/>
    <mergeCell ref="A781:AG781"/>
    <mergeCell ref="AH781:AW781"/>
    <mergeCell ref="AX781:BG781"/>
    <mergeCell ref="A782:AG782"/>
    <mergeCell ref="AH782:AW782"/>
    <mergeCell ref="AX782:BG782"/>
    <mergeCell ref="A779:AG779"/>
    <mergeCell ref="AH779:AW779"/>
    <mergeCell ref="AX779:BG779"/>
    <mergeCell ref="A780:AG780"/>
    <mergeCell ref="AH780:AW780"/>
    <mergeCell ref="AX780:BG780"/>
    <mergeCell ref="A773:AG773"/>
    <mergeCell ref="AH773:AW773"/>
    <mergeCell ref="AX773:BG773"/>
    <mergeCell ref="A798:BG798"/>
    <mergeCell ref="A799:BG799"/>
    <mergeCell ref="A800:BG800"/>
    <mergeCell ref="A801:BG801"/>
    <mergeCell ref="A802:BG802"/>
    <mergeCell ref="A803:BG803"/>
    <mergeCell ref="A793:AG793"/>
    <mergeCell ref="AH793:AW793"/>
    <mergeCell ref="AX793:BG793"/>
    <mergeCell ref="A795:BG795"/>
    <mergeCell ref="A796:BG796"/>
    <mergeCell ref="A797:BG797"/>
    <mergeCell ref="A791:AG791"/>
    <mergeCell ref="AH791:AW791"/>
    <mergeCell ref="AX791:BG791"/>
    <mergeCell ref="A792:AG792"/>
    <mergeCell ref="AH792:AW792"/>
    <mergeCell ref="AX792:BG792"/>
    <mergeCell ref="K822:AJ822"/>
    <mergeCell ref="AK822:BG822"/>
    <mergeCell ref="A816:BG816"/>
    <mergeCell ref="A817:BG817"/>
    <mergeCell ref="AK820:BG820"/>
    <mergeCell ref="A813:BG813"/>
    <mergeCell ref="A814:BG814"/>
    <mergeCell ref="A815:BG815"/>
    <mergeCell ref="A821:J821"/>
    <mergeCell ref="K821:AJ821"/>
    <mergeCell ref="AK821:BG821"/>
    <mergeCell ref="A822:J822"/>
    <mergeCell ref="A811:BG811"/>
    <mergeCell ref="A812:BG812"/>
    <mergeCell ref="A818:BG818"/>
    <mergeCell ref="A804:BG804"/>
    <mergeCell ref="A805:BG805"/>
    <mergeCell ref="A806:BG806"/>
    <mergeCell ref="A807:BG807"/>
    <mergeCell ref="A808:BG808"/>
    <mergeCell ref="A809:BG809"/>
  </mergeCells>
  <phoneticPr fontId="16" type="noConversion"/>
  <pageMargins left="0.64" right="0.18" top="0.4" bottom="0.4" header="0" footer="0"/>
  <pageSetup paperSize="9" orientation="portrait" r:id="rId1"/>
  <headerFooter alignWithMargins="0">
    <oddFooter>&amp;R&amp;9Trang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TONGHOP</vt:lpstr>
      <vt:lpstr>CDSPS</vt:lpstr>
      <vt:lpstr>CDKT</vt:lpstr>
      <vt:lpstr>KQHDKD</vt:lpstr>
      <vt:lpstr>LCTT</vt:lpstr>
      <vt:lpstr>TMBCTC</vt:lpstr>
      <vt:lpstr>Col</vt:lpstr>
      <vt:lpstr>d</vt:lpstr>
      <vt:lpstr>do_co_dk</vt:lpstr>
      <vt:lpstr>du_co_ck</vt:lpstr>
      <vt:lpstr>du_co_dk</vt:lpstr>
      <vt:lpstr>du_no_ck</vt:lpstr>
      <vt:lpstr>du_no_dk</vt:lpstr>
      <vt:lpstr>m</vt:lpstr>
      <vt:lpstr>name</vt:lpstr>
      <vt:lpstr>name1</vt:lpstr>
      <vt:lpstr>TMBCTC!Print_Area</vt:lpstr>
      <vt:lpstr>CDKT!Print_Titles</vt:lpstr>
      <vt:lpstr>Psc</vt:lpstr>
      <vt:lpstr>PSC_TK</vt:lpstr>
      <vt:lpstr>Psn</vt:lpstr>
      <vt:lpstr>PSN_TK</vt:lpstr>
      <vt:lpstr>q</vt:lpstr>
      <vt:lpstr>Row</vt:lpstr>
      <vt:lpstr>Tab</vt:lpstr>
      <vt:lpstr>tk_cdkt</vt:lpstr>
      <vt:lp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lastPrinted>2016-01-11T08:27:28Z</cp:lastPrinted>
  <dcterms:created xsi:type="dcterms:W3CDTF">2016-01-05T10:06:21Z</dcterms:created>
  <dcterms:modified xsi:type="dcterms:W3CDTF">2022-04-01T09:06:45Z</dcterms:modified>
</cp:coreProperties>
</file>